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630" windowWidth="24615" windowHeight="11445"/>
  </bookViews>
  <sheets>
    <sheet name="Rekapitulace stavby" sheetId="1" r:id="rId1"/>
    <sheet name="SO 100 - Bourací práce a ..." sheetId="2" r:id="rId2"/>
    <sheet name="SO 101 - Zázemí pro stánky" sheetId="3" r:id="rId3"/>
    <sheet name="SO 200 - Hřiště" sheetId="4" r:id="rId4"/>
    <sheet name="SO 300 - Otevřené sezení" sheetId="5" r:id="rId5"/>
    <sheet name="SO 400 - Fontána" sheetId="6" r:id="rId6"/>
    <sheet name="SO 500 - Ostatní vybavení" sheetId="7" r:id="rId7"/>
    <sheet name="SO 700 - Elektroinstalace" sheetId="8" r:id="rId8"/>
    <sheet name="SO 800 - Sadové úpravy" sheetId="9" r:id="rId9"/>
    <sheet name="TZB vně - Areálové r - TZ..." sheetId="10" r:id="rId10"/>
    <sheet name="TZB vně - Přeložka p - TZ..." sheetId="11" r:id="rId11"/>
    <sheet name="TZB vně - Přeložka v - TZ..." sheetId="12" r:id="rId12"/>
    <sheet name="TZB vně - Přípoj (1) - TZ..." sheetId="13" r:id="rId13"/>
    <sheet name="TZB vně - Přípojka k - TZ..." sheetId="14" r:id="rId14"/>
    <sheet name="TZB vně - Přípojky_r - TZ..." sheetId="15" r:id="rId15"/>
    <sheet name="TZB vnitřky_SO 0 (1) - TZ..." sheetId="16" r:id="rId16"/>
    <sheet name="TZB vnitřky_SO 0 (2) - TZ..." sheetId="17" r:id="rId17"/>
    <sheet name="TZB vnitřky_SO 01 -  - TZ..." sheetId="18" r:id="rId18"/>
    <sheet name="SO 900 - VRN" sheetId="19" r:id="rId19"/>
    <sheet name="Pokyny pro vyplnění" sheetId="20" r:id="rId20"/>
  </sheets>
  <definedNames>
    <definedName name="_xlnm._FilterDatabase" localSheetId="1" hidden="1">'SO 100 - Bourací práce a ...'!$C$81:$K$179</definedName>
    <definedName name="_xlnm._FilterDatabase" localSheetId="2" hidden="1">'SO 101 - Zázemí pro stánky'!$C$94:$K$273</definedName>
    <definedName name="_xlnm._FilterDatabase" localSheetId="3" hidden="1">'SO 200 - Hřiště'!$C$76:$K$95</definedName>
    <definedName name="_xlnm._FilterDatabase" localSheetId="4" hidden="1">'SO 300 - Otevřené sezení'!$C$84:$K$164</definedName>
    <definedName name="_xlnm._FilterDatabase" localSheetId="5" hidden="1">'SO 400 - Fontána'!$C$84:$K$156</definedName>
    <definedName name="_xlnm._FilterDatabase" localSheetId="6" hidden="1">'SO 500 - Ostatní vybavení'!$C$77:$K$86</definedName>
    <definedName name="_xlnm._FilterDatabase" localSheetId="7" hidden="1">'SO 700 - Elektroinstalace'!$C$83:$K$210</definedName>
    <definedName name="_xlnm._FilterDatabase" localSheetId="8" hidden="1">'SO 800 - Sadové úpravy'!$C$78:$K$301</definedName>
    <definedName name="_xlnm._FilterDatabase" localSheetId="18" hidden="1">'SO 900 - VRN'!$C$82:$K$106</definedName>
    <definedName name="_xlnm._FilterDatabase" localSheetId="9" hidden="1">'TZB vně - Areálové r - TZ...'!$C$83:$K$146</definedName>
    <definedName name="_xlnm._FilterDatabase" localSheetId="10" hidden="1">'TZB vně - Přeložka p - TZ...'!$C$82:$K$167</definedName>
    <definedName name="_xlnm._FilterDatabase" localSheetId="11" hidden="1">'TZB vně - Přeložka v - TZ...'!$C$86:$K$200</definedName>
    <definedName name="_xlnm._FilterDatabase" localSheetId="12" hidden="1">'TZB vně - Přípoj (1) - TZ...'!$C$85:$K$147</definedName>
    <definedName name="_xlnm._FilterDatabase" localSheetId="13" hidden="1">'TZB vně - Přípojka k - TZ...'!$C$87:$K$165</definedName>
    <definedName name="_xlnm._FilterDatabase" localSheetId="14" hidden="1">'TZB vně - Přípojky_r - TZ...'!$C$85:$K$145</definedName>
    <definedName name="_xlnm._FilterDatabase" localSheetId="15" hidden="1">'TZB vnitřky_SO 0 (1) - TZ...'!$C$81:$K$102</definedName>
    <definedName name="_xlnm._FilterDatabase" localSheetId="16" hidden="1">'TZB vnitřky_SO 0 (2) - TZ...'!$C$81:$K$98</definedName>
    <definedName name="_xlnm._FilterDatabase" localSheetId="17" hidden="1">'TZB vnitřky_SO 01 -  - TZ...'!$C$86:$K$165</definedName>
    <definedName name="_xlnm.Print_Titles" localSheetId="0">'Rekapitulace stavby'!$49:$49</definedName>
    <definedName name="_xlnm.Print_Titles" localSheetId="1">'SO 100 - Bourací práce a ...'!$81:$81</definedName>
    <definedName name="_xlnm.Print_Titles" localSheetId="2">'SO 101 - Zázemí pro stánky'!$94:$94</definedName>
    <definedName name="_xlnm.Print_Titles" localSheetId="3">'SO 200 - Hřiště'!$76:$76</definedName>
    <definedName name="_xlnm.Print_Titles" localSheetId="4">'SO 300 - Otevřené sezení'!$84:$84</definedName>
    <definedName name="_xlnm.Print_Titles" localSheetId="5">'SO 400 - Fontána'!$84:$84</definedName>
    <definedName name="_xlnm.Print_Titles" localSheetId="6">'SO 500 - Ostatní vybavení'!$77:$77</definedName>
    <definedName name="_xlnm.Print_Titles" localSheetId="7">'SO 700 - Elektroinstalace'!$83:$83</definedName>
    <definedName name="_xlnm.Print_Titles" localSheetId="8">'SO 800 - Sadové úpravy'!$78:$78</definedName>
    <definedName name="_xlnm.Print_Titles" localSheetId="18">'SO 900 - VRN'!$82:$82</definedName>
    <definedName name="_xlnm.Print_Titles" localSheetId="9">'TZB vně - Areálové r - TZ...'!$83:$83</definedName>
    <definedName name="_xlnm.Print_Titles" localSheetId="10">'TZB vně - Přeložka p - TZ...'!$82:$82</definedName>
    <definedName name="_xlnm.Print_Titles" localSheetId="11">'TZB vně - Přeložka v - TZ...'!$86:$86</definedName>
    <definedName name="_xlnm.Print_Titles" localSheetId="12">'TZB vně - Přípoj (1) - TZ...'!$85:$85</definedName>
    <definedName name="_xlnm.Print_Titles" localSheetId="13">'TZB vně - Přípojka k - TZ...'!$87:$87</definedName>
    <definedName name="_xlnm.Print_Titles" localSheetId="14">'TZB vně - Přípojky_r - TZ...'!$85:$85</definedName>
    <definedName name="_xlnm.Print_Titles" localSheetId="15">'TZB vnitřky_SO 0 (1) - TZ...'!$81:$81</definedName>
    <definedName name="_xlnm.Print_Titles" localSheetId="16">'TZB vnitřky_SO 0 (2) - TZ...'!$81:$81</definedName>
    <definedName name="_xlnm.Print_Titles" localSheetId="17">'TZB vnitřky_SO 01 -  - TZ...'!$86:$86</definedName>
    <definedName name="_xlnm.Print_Area" localSheetId="19">'Pokyny pro vyplnění'!$B$2:$K$69,'Pokyny pro vyplnění'!$B$72:$K$116,'Pokyny pro vyplnění'!$B$119:$K$188,'Pokyny pro vyplnění'!$B$196:$K$216</definedName>
    <definedName name="_xlnm.Print_Area" localSheetId="0">'Rekapitulace stavby'!$D$4:$AO$33,'Rekapitulace stavby'!$C$39:$AQ$70</definedName>
    <definedName name="_xlnm.Print_Area" localSheetId="1">'SO 100 - Bourací práce a ...'!$C$4:$J$36,'SO 100 - Bourací práce a ...'!$C$42:$J$63,'SO 100 - Bourací práce a ...'!$C$69:$K$179</definedName>
    <definedName name="_xlnm.Print_Area" localSheetId="2">'SO 101 - Zázemí pro stánky'!$C$4:$J$36,'SO 101 - Zázemí pro stánky'!$C$42:$J$76,'SO 101 - Zázemí pro stánky'!$C$82:$K$273</definedName>
    <definedName name="_xlnm.Print_Area" localSheetId="3">'SO 200 - Hřiště'!$C$4:$J$36,'SO 200 - Hřiště'!$C$42:$J$58,'SO 200 - Hřiště'!$C$64:$K$95</definedName>
    <definedName name="_xlnm.Print_Area" localSheetId="4">'SO 300 - Otevřené sezení'!$C$4:$J$36,'SO 300 - Otevřené sezení'!$C$42:$J$66,'SO 300 - Otevřené sezení'!$C$72:$K$164</definedName>
    <definedName name="_xlnm.Print_Area" localSheetId="5">'SO 400 - Fontána'!$C$4:$J$36,'SO 400 - Fontána'!$C$42:$J$66,'SO 400 - Fontána'!$C$72:$K$156</definedName>
    <definedName name="_xlnm.Print_Area" localSheetId="6">'SO 500 - Ostatní vybavení'!$C$4:$J$36,'SO 500 - Ostatní vybavení'!$C$42:$J$59,'SO 500 - Ostatní vybavení'!$C$65:$K$86</definedName>
    <definedName name="_xlnm.Print_Area" localSheetId="7">'SO 700 - Elektroinstalace'!$C$4:$J$36,'SO 700 - Elektroinstalace'!$C$42:$J$65,'SO 700 - Elektroinstalace'!$C$71:$K$210</definedName>
    <definedName name="_xlnm.Print_Area" localSheetId="8">'SO 800 - Sadové úpravy'!$C$4:$J$36,'SO 800 - Sadové úpravy'!$C$42:$J$60,'SO 800 - Sadové úpravy'!$C$66:$K$301</definedName>
    <definedName name="_xlnm.Print_Area" localSheetId="18">'SO 900 - VRN'!$C$4:$J$36,'SO 900 - VRN'!$C$42:$J$64,'SO 900 - VRN'!$C$70:$K$106</definedName>
    <definedName name="_xlnm.Print_Area" localSheetId="9">'TZB vně - Areálové r - TZ...'!$C$4:$J$36,'TZB vně - Areálové r - TZ...'!$C$42:$J$65,'TZB vně - Areálové r - TZ...'!$C$71:$K$146</definedName>
    <definedName name="_xlnm.Print_Area" localSheetId="10">'TZB vně - Přeložka p - TZ...'!$C$4:$J$36,'TZB vně - Přeložka p - TZ...'!$C$42:$J$64,'TZB vně - Přeložka p - TZ...'!$C$70:$K$167</definedName>
    <definedName name="_xlnm.Print_Area" localSheetId="11">'TZB vně - Přeložka v - TZ...'!$C$4:$J$36,'TZB vně - Přeložka v - TZ...'!$C$42:$J$68,'TZB vně - Přeložka v - TZ...'!$C$74:$K$200</definedName>
    <definedName name="_xlnm.Print_Area" localSheetId="12">'TZB vně - Přípoj (1) - TZ...'!$C$4:$J$36,'TZB vně - Přípoj (1) - TZ...'!$C$42:$J$67,'TZB vně - Přípoj (1) - TZ...'!$C$73:$K$147</definedName>
    <definedName name="_xlnm.Print_Area" localSheetId="13">'TZB vně - Přípojka k - TZ...'!$C$4:$J$36,'TZB vně - Přípojka k - TZ...'!$C$42:$J$69,'TZB vně - Přípojka k - TZ...'!$C$75:$K$165</definedName>
    <definedName name="_xlnm.Print_Area" localSheetId="14">'TZB vně - Přípojky_r - TZ...'!$C$4:$J$36,'TZB vně - Přípojky_r - TZ...'!$C$42:$J$67,'TZB vně - Přípojky_r - TZ...'!$C$73:$K$145</definedName>
    <definedName name="_xlnm.Print_Area" localSheetId="15">'TZB vnitřky_SO 0 (1) - TZ...'!$C$4:$J$36,'TZB vnitřky_SO 0 (1) - TZ...'!$C$42:$J$63,'TZB vnitřky_SO 0 (1) - TZ...'!$C$69:$K$102</definedName>
    <definedName name="_xlnm.Print_Area" localSheetId="16">'TZB vnitřky_SO 0 (2) - TZ...'!$C$4:$J$36,'TZB vnitřky_SO 0 (2) - TZ...'!$C$42:$J$63,'TZB vnitřky_SO 0 (2) - TZ...'!$C$69:$K$98</definedName>
    <definedName name="_xlnm.Print_Area" localSheetId="17">'TZB vnitřky_SO 01 -  - TZ...'!$C$4:$J$36,'TZB vnitřky_SO 01 -  - TZ...'!$C$42:$J$68,'TZB vnitřky_SO 01 -  - TZ...'!$C$74:$K$165</definedName>
  </definedNames>
  <calcPr calcId="145621"/>
</workbook>
</file>

<file path=xl/calcChain.xml><?xml version="1.0" encoding="utf-8"?>
<calcChain xmlns="http://schemas.openxmlformats.org/spreadsheetml/2006/main">
  <c r="AY69" i="1" l="1"/>
  <c r="AX69" i="1"/>
  <c r="BI106" i="19"/>
  <c r="BH106" i="19"/>
  <c r="BG106" i="19"/>
  <c r="BF106" i="19"/>
  <c r="T106" i="19"/>
  <c r="R106" i="19"/>
  <c r="P106" i="19"/>
  <c r="BK106" i="19"/>
  <c r="J106" i="19"/>
  <c r="BE106" i="19"/>
  <c r="BI105" i="19"/>
  <c r="BH105" i="19"/>
  <c r="BG105" i="19"/>
  <c r="BF105" i="19"/>
  <c r="T105" i="19"/>
  <c r="T104" i="19"/>
  <c r="R105" i="19"/>
  <c r="R104" i="19"/>
  <c r="P105" i="19"/>
  <c r="P104" i="19"/>
  <c r="BK105" i="19"/>
  <c r="BK104" i="19"/>
  <c r="J104" i="19" s="1"/>
  <c r="J63" i="19" s="1"/>
  <c r="J105" i="19"/>
  <c r="BE105" i="19"/>
  <c r="BI103" i="19"/>
  <c r="BH103" i="19"/>
  <c r="BG103" i="19"/>
  <c r="BF103" i="19"/>
  <c r="T103" i="19"/>
  <c r="T102" i="19" s="1"/>
  <c r="R103" i="19"/>
  <c r="R102" i="19"/>
  <c r="P103" i="19"/>
  <c r="P102" i="19"/>
  <c r="BK103" i="19"/>
  <c r="BK102" i="19"/>
  <c r="J102" i="19" s="1"/>
  <c r="J62" i="19" s="1"/>
  <c r="J103" i="19"/>
  <c r="BE103" i="19"/>
  <c r="BI101" i="19"/>
  <c r="BH101" i="19"/>
  <c r="BG101" i="19"/>
  <c r="BF101" i="19"/>
  <c r="T101" i="19"/>
  <c r="T100" i="19"/>
  <c r="R101" i="19"/>
  <c r="R100" i="19"/>
  <c r="P101" i="19"/>
  <c r="P100" i="19"/>
  <c r="BK101" i="19"/>
  <c r="BK100" i="19"/>
  <c r="J100" i="19" s="1"/>
  <c r="J61" i="19" s="1"/>
  <c r="J101" i="19"/>
  <c r="BE101" i="19"/>
  <c r="BI99" i="19"/>
  <c r="BH99" i="19"/>
  <c r="BG99" i="19"/>
  <c r="BF99" i="19"/>
  <c r="T99" i="19"/>
  <c r="R99" i="19"/>
  <c r="P99" i="19"/>
  <c r="P96" i="19" s="1"/>
  <c r="BK99" i="19"/>
  <c r="J99" i="19"/>
  <c r="BE99" i="19"/>
  <c r="BI98" i="19"/>
  <c r="BH98" i="19"/>
  <c r="BG98" i="19"/>
  <c r="BF98" i="19"/>
  <c r="T98" i="19"/>
  <c r="T96" i="19" s="1"/>
  <c r="R98" i="19"/>
  <c r="P98" i="19"/>
  <c r="BK98" i="19"/>
  <c r="J98" i="19"/>
  <c r="BE98" i="19"/>
  <c r="BI97" i="19"/>
  <c r="BH97" i="19"/>
  <c r="BG97" i="19"/>
  <c r="BF97" i="19"/>
  <c r="T97" i="19"/>
  <c r="R97" i="19"/>
  <c r="R96" i="19"/>
  <c r="P97" i="19"/>
  <c r="BK97" i="19"/>
  <c r="BK96" i="19"/>
  <c r="J96" i="19" s="1"/>
  <c r="J60" i="19" s="1"/>
  <c r="J97" i="19"/>
  <c r="BE97" i="19"/>
  <c r="BI95" i="19"/>
  <c r="BH95" i="19"/>
  <c r="BG95" i="19"/>
  <c r="BF95" i="19"/>
  <c r="T95" i="19"/>
  <c r="R95" i="19"/>
  <c r="P95" i="19"/>
  <c r="BK95" i="19"/>
  <c r="BK93" i="19" s="1"/>
  <c r="J93" i="19" s="1"/>
  <c r="J59" i="19" s="1"/>
  <c r="J95" i="19"/>
  <c r="BE95" i="19"/>
  <c r="BI94" i="19"/>
  <c r="BH94" i="19"/>
  <c r="BG94" i="19"/>
  <c r="BF94" i="19"/>
  <c r="T94" i="19"/>
  <c r="T93" i="19"/>
  <c r="R94" i="19"/>
  <c r="R93" i="19"/>
  <c r="P94" i="19"/>
  <c r="P93" i="19"/>
  <c r="BK94" i="19"/>
  <c r="J94" i="19"/>
  <c r="BE94" i="19" s="1"/>
  <c r="BI92" i="19"/>
  <c r="BH92" i="19"/>
  <c r="BG92" i="19"/>
  <c r="BF92" i="19"/>
  <c r="T92" i="19"/>
  <c r="R92" i="19"/>
  <c r="P92" i="19"/>
  <c r="BK92" i="19"/>
  <c r="J92" i="19"/>
  <c r="BE92" i="19"/>
  <c r="BI91" i="19"/>
  <c r="BH91" i="19"/>
  <c r="BG91" i="19"/>
  <c r="BF91" i="19"/>
  <c r="T91" i="19"/>
  <c r="R91" i="19"/>
  <c r="P91" i="19"/>
  <c r="BK91" i="19"/>
  <c r="J91" i="19"/>
  <c r="BE91" i="19"/>
  <c r="BI90" i="19"/>
  <c r="BH90" i="19"/>
  <c r="BG90" i="19"/>
  <c r="BF90" i="19"/>
  <c r="T90" i="19"/>
  <c r="R90" i="19"/>
  <c r="P90" i="19"/>
  <c r="BK90" i="19"/>
  <c r="J90" i="19"/>
  <c r="BE90" i="19"/>
  <c r="BI89" i="19"/>
  <c r="BH89" i="19"/>
  <c r="BG89" i="19"/>
  <c r="BF89" i="19"/>
  <c r="T89" i="19"/>
  <c r="R89" i="19"/>
  <c r="P89" i="19"/>
  <c r="BK89" i="19"/>
  <c r="J89" i="19"/>
  <c r="BE89" i="19"/>
  <c r="BI88" i="19"/>
  <c r="BH88" i="19"/>
  <c r="F33" i="19" s="1"/>
  <c r="BC69" i="1" s="1"/>
  <c r="BG88" i="19"/>
  <c r="BF88" i="19"/>
  <c r="T88" i="19"/>
  <c r="T85" i="19" s="1"/>
  <c r="R88" i="19"/>
  <c r="R85" i="19" s="1"/>
  <c r="R84" i="19" s="1"/>
  <c r="R83" i="19" s="1"/>
  <c r="P88" i="19"/>
  <c r="BK88" i="19"/>
  <c r="J88" i="19"/>
  <c r="BE88" i="19"/>
  <c r="BI87" i="19"/>
  <c r="BH87" i="19"/>
  <c r="BG87" i="19"/>
  <c r="F32" i="19" s="1"/>
  <c r="BB69" i="1" s="1"/>
  <c r="BF87" i="19"/>
  <c r="T87" i="19"/>
  <c r="R87" i="19"/>
  <c r="P87" i="19"/>
  <c r="P85" i="19" s="1"/>
  <c r="P84" i="19" s="1"/>
  <c r="P83" i="19" s="1"/>
  <c r="AU69" i="1" s="1"/>
  <c r="BK87" i="19"/>
  <c r="BK85" i="19" s="1"/>
  <c r="J87" i="19"/>
  <c r="BE87" i="19"/>
  <c r="BI86" i="19"/>
  <c r="F34" i="19"/>
  <c r="BD69" i="1" s="1"/>
  <c r="BH86" i="19"/>
  <c r="BG86" i="19"/>
  <c r="BF86" i="19"/>
  <c r="J31" i="19" s="1"/>
  <c r="AW69" i="1" s="1"/>
  <c r="T86" i="19"/>
  <c r="R86" i="19"/>
  <c r="P86" i="19"/>
  <c r="BK86" i="19"/>
  <c r="J86" i="19"/>
  <c r="BE86" i="19" s="1"/>
  <c r="F77" i="19"/>
  <c r="E75" i="19"/>
  <c r="F49" i="19"/>
  <c r="E47" i="19"/>
  <c r="J21" i="19"/>
  <c r="E21" i="19"/>
  <c r="J79" i="19" s="1"/>
  <c r="J51" i="19"/>
  <c r="J20" i="19"/>
  <c r="J18" i="19"/>
  <c r="E18" i="19"/>
  <c r="F52" i="19" s="1"/>
  <c r="F80" i="19"/>
  <c r="J17" i="19"/>
  <c r="J15" i="19"/>
  <c r="E15" i="19"/>
  <c r="F79" i="19" s="1"/>
  <c r="J14" i="19"/>
  <c r="J12" i="19"/>
  <c r="J77" i="19" s="1"/>
  <c r="E7" i="19"/>
  <c r="E45" i="19" s="1"/>
  <c r="E73" i="19"/>
  <c r="AY68" i="1"/>
  <c r="AX68" i="1"/>
  <c r="BI165" i="18"/>
  <c r="BH165" i="18"/>
  <c r="BG165" i="18"/>
  <c r="BF165" i="18"/>
  <c r="T165" i="18"/>
  <c r="T164" i="18" s="1"/>
  <c r="T163" i="18" s="1"/>
  <c r="R165" i="18"/>
  <c r="R164" i="18"/>
  <c r="R163" i="18" s="1"/>
  <c r="P165" i="18"/>
  <c r="P164" i="18" s="1"/>
  <c r="P163" i="18" s="1"/>
  <c r="BK165" i="18"/>
  <c r="BK164" i="18"/>
  <c r="J164" i="18" s="1"/>
  <c r="J67" i="18" s="1"/>
  <c r="BK163" i="18"/>
  <c r="J163" i="18" s="1"/>
  <c r="J66" i="18" s="1"/>
  <c r="J165" i="18"/>
  <c r="BE165" i="18"/>
  <c r="BI162" i="18"/>
  <c r="BH162" i="18"/>
  <c r="BG162" i="18"/>
  <c r="BF162" i="18"/>
  <c r="T162" i="18"/>
  <c r="T161" i="18" s="1"/>
  <c r="R162" i="18"/>
  <c r="R161" i="18" s="1"/>
  <c r="P162" i="18"/>
  <c r="P161" i="18" s="1"/>
  <c r="BK162" i="18"/>
  <c r="BK161" i="18" s="1"/>
  <c r="J161" i="18" s="1"/>
  <c r="J65" i="18" s="1"/>
  <c r="J162" i="18"/>
  <c r="BE162" i="18"/>
  <c r="BI160" i="18"/>
  <c r="BH160" i="18"/>
  <c r="BG160" i="18"/>
  <c r="BF160" i="18"/>
  <c r="T160" i="18"/>
  <c r="R160" i="18"/>
  <c r="P160" i="18"/>
  <c r="BK160" i="18"/>
  <c r="J160" i="18"/>
  <c r="BE160" i="18"/>
  <c r="BI159" i="18"/>
  <c r="BH159" i="18"/>
  <c r="BG159" i="18"/>
  <c r="BF159" i="18"/>
  <c r="T159" i="18"/>
  <c r="T157" i="18" s="1"/>
  <c r="R159" i="18"/>
  <c r="P159" i="18"/>
  <c r="BK159" i="18"/>
  <c r="J159" i="18"/>
  <c r="BE159" i="18" s="1"/>
  <c r="BI158" i="18"/>
  <c r="BH158" i="18"/>
  <c r="BG158" i="18"/>
  <c r="BF158" i="18"/>
  <c r="T158" i="18"/>
  <c r="R158" i="18"/>
  <c r="R157" i="18" s="1"/>
  <c r="P158" i="18"/>
  <c r="P157" i="18"/>
  <c r="BK158" i="18"/>
  <c r="BK157" i="18" s="1"/>
  <c r="J157" i="18" s="1"/>
  <c r="J64" i="18" s="1"/>
  <c r="J158" i="18"/>
  <c r="BE158" i="18"/>
  <c r="BI156" i="18"/>
  <c r="BH156" i="18"/>
  <c r="BG156" i="18"/>
  <c r="BF156" i="18"/>
  <c r="T156" i="18"/>
  <c r="R156" i="18"/>
  <c r="P156" i="18"/>
  <c r="BK156" i="18"/>
  <c r="J156" i="18"/>
  <c r="BE156" i="18"/>
  <c r="BI155" i="18"/>
  <c r="BH155" i="18"/>
  <c r="BG155" i="18"/>
  <c r="BF155" i="18"/>
  <c r="T155" i="18"/>
  <c r="R155" i="18"/>
  <c r="P155" i="18"/>
  <c r="BK155" i="18"/>
  <c r="J155" i="18"/>
  <c r="BE155" i="18" s="1"/>
  <c r="BI154" i="18"/>
  <c r="BH154" i="18"/>
  <c r="BG154" i="18"/>
  <c r="BF154" i="18"/>
  <c r="T154" i="18"/>
  <c r="R154" i="18"/>
  <c r="P154" i="18"/>
  <c r="BK154" i="18"/>
  <c r="J154" i="18"/>
  <c r="BE154" i="18"/>
  <c r="BI153" i="18"/>
  <c r="BH153" i="18"/>
  <c r="BG153" i="18"/>
  <c r="BF153" i="18"/>
  <c r="T153" i="18"/>
  <c r="R153" i="18"/>
  <c r="P153" i="18"/>
  <c r="BK153" i="18"/>
  <c r="J153" i="18"/>
  <c r="BE153" i="18" s="1"/>
  <c r="BI152" i="18"/>
  <c r="BH152" i="18"/>
  <c r="BG152" i="18"/>
  <c r="BF152" i="18"/>
  <c r="T152" i="18"/>
  <c r="R152" i="18"/>
  <c r="P152" i="18"/>
  <c r="BK152" i="18"/>
  <c r="J152" i="18"/>
  <c r="BE152" i="18"/>
  <c r="BI151" i="18"/>
  <c r="BH151" i="18"/>
  <c r="BG151" i="18"/>
  <c r="BF151" i="18"/>
  <c r="T151" i="18"/>
  <c r="R151" i="18"/>
  <c r="P151" i="18"/>
  <c r="BK151" i="18"/>
  <c r="J151" i="18"/>
  <c r="BE151" i="18" s="1"/>
  <c r="BI150" i="18"/>
  <c r="BH150" i="18"/>
  <c r="BG150" i="18"/>
  <c r="BF150" i="18"/>
  <c r="T150" i="18"/>
  <c r="R150" i="18"/>
  <c r="P150" i="18"/>
  <c r="BK150" i="18"/>
  <c r="J150" i="18"/>
  <c r="BE150" i="18"/>
  <c r="BI149" i="18"/>
  <c r="BH149" i="18"/>
  <c r="BG149" i="18"/>
  <c r="BF149" i="18"/>
  <c r="T149" i="18"/>
  <c r="R149" i="18"/>
  <c r="P149" i="18"/>
  <c r="BK149" i="18"/>
  <c r="J149" i="18"/>
  <c r="BE149" i="18" s="1"/>
  <c r="BI148" i="18"/>
  <c r="BH148" i="18"/>
  <c r="BG148" i="18"/>
  <c r="BF148" i="18"/>
  <c r="T148" i="18"/>
  <c r="R148" i="18"/>
  <c r="P148" i="18"/>
  <c r="BK148" i="18"/>
  <c r="J148" i="18"/>
  <c r="BE148" i="18"/>
  <c r="BI147" i="18"/>
  <c r="BH147" i="18"/>
  <c r="BG147" i="18"/>
  <c r="BF147" i="18"/>
  <c r="T147" i="18"/>
  <c r="R147" i="18"/>
  <c r="P147" i="18"/>
  <c r="BK147" i="18"/>
  <c r="J147" i="18"/>
  <c r="BE147" i="18" s="1"/>
  <c r="BI146" i="18"/>
  <c r="BH146" i="18"/>
  <c r="BG146" i="18"/>
  <c r="BF146" i="18"/>
  <c r="T146" i="18"/>
  <c r="R146" i="18"/>
  <c r="P146" i="18"/>
  <c r="BK146" i="18"/>
  <c r="J146" i="18"/>
  <c r="BE146" i="18"/>
  <c r="BI145" i="18"/>
  <c r="BH145" i="18"/>
  <c r="BG145" i="18"/>
  <c r="BF145" i="18"/>
  <c r="T145" i="18"/>
  <c r="R145" i="18"/>
  <c r="P145" i="18"/>
  <c r="BK145" i="18"/>
  <c r="J145" i="18"/>
  <c r="BE145" i="18" s="1"/>
  <c r="BI144" i="18"/>
  <c r="BH144" i="18"/>
  <c r="BG144" i="18"/>
  <c r="BF144" i="18"/>
  <c r="T144" i="18"/>
  <c r="R144" i="18"/>
  <c r="P144" i="18"/>
  <c r="BK144" i="18"/>
  <c r="J144" i="18"/>
  <c r="BE144" i="18"/>
  <c r="BI143" i="18"/>
  <c r="BH143" i="18"/>
  <c r="BG143" i="18"/>
  <c r="BF143" i="18"/>
  <c r="T143" i="18"/>
  <c r="T142" i="18" s="1"/>
  <c r="R143" i="18"/>
  <c r="R142" i="18"/>
  <c r="P143" i="18"/>
  <c r="P142" i="18" s="1"/>
  <c r="BK143" i="18"/>
  <c r="BK142" i="18"/>
  <c r="J142" i="18" s="1"/>
  <c r="J63" i="18" s="1"/>
  <c r="J143" i="18"/>
  <c r="BE143" i="18"/>
  <c r="BI141" i="18"/>
  <c r="BH141" i="18"/>
  <c r="BG141" i="18"/>
  <c r="BF141" i="18"/>
  <c r="T141" i="18"/>
  <c r="R141" i="18"/>
  <c r="P141" i="18"/>
  <c r="BK141" i="18"/>
  <c r="J141" i="18"/>
  <c r="BE141" i="18" s="1"/>
  <c r="BI140" i="18"/>
  <c r="BH140" i="18"/>
  <c r="BG140" i="18"/>
  <c r="BF140" i="18"/>
  <c r="T140" i="18"/>
  <c r="R140" i="18"/>
  <c r="P140" i="18"/>
  <c r="BK140" i="18"/>
  <c r="J140" i="18"/>
  <c r="BE140" i="18"/>
  <c r="BI139" i="18"/>
  <c r="BH139" i="18"/>
  <c r="BG139" i="18"/>
  <c r="BF139" i="18"/>
  <c r="T139" i="18"/>
  <c r="R139" i="18"/>
  <c r="P139" i="18"/>
  <c r="BK139" i="18"/>
  <c r="J139" i="18"/>
  <c r="BE139" i="18" s="1"/>
  <c r="BI138" i="18"/>
  <c r="BH138" i="18"/>
  <c r="BG138" i="18"/>
  <c r="BF138" i="18"/>
  <c r="T138" i="18"/>
  <c r="R138" i="18"/>
  <c r="P138" i="18"/>
  <c r="BK138" i="18"/>
  <c r="J138" i="18"/>
  <c r="BE138" i="18"/>
  <c r="BI137" i="18"/>
  <c r="BH137" i="18"/>
  <c r="BG137" i="18"/>
  <c r="BF137" i="18"/>
  <c r="T137" i="18"/>
  <c r="R137" i="18"/>
  <c r="P137" i="18"/>
  <c r="BK137" i="18"/>
  <c r="J137" i="18"/>
  <c r="BE137" i="18" s="1"/>
  <c r="BI136" i="18"/>
  <c r="BH136" i="18"/>
  <c r="BG136" i="18"/>
  <c r="BF136" i="18"/>
  <c r="T136" i="18"/>
  <c r="R136" i="18"/>
  <c r="P136" i="18"/>
  <c r="BK136" i="18"/>
  <c r="J136" i="18"/>
  <c r="BE136" i="18"/>
  <c r="BI135" i="18"/>
  <c r="BH135" i="18"/>
  <c r="BG135" i="18"/>
  <c r="BF135" i="18"/>
  <c r="T135" i="18"/>
  <c r="R135" i="18"/>
  <c r="P135" i="18"/>
  <c r="BK135" i="18"/>
  <c r="J135" i="18"/>
  <c r="BE135" i="18" s="1"/>
  <c r="BI134" i="18"/>
  <c r="BH134" i="18"/>
  <c r="BG134" i="18"/>
  <c r="BF134" i="18"/>
  <c r="T134" i="18"/>
  <c r="R134" i="18"/>
  <c r="P134" i="18"/>
  <c r="BK134" i="18"/>
  <c r="J134" i="18"/>
  <c r="BE134" i="18"/>
  <c r="BI133" i="18"/>
  <c r="BH133" i="18"/>
  <c r="BG133" i="18"/>
  <c r="BF133" i="18"/>
  <c r="T133" i="18"/>
  <c r="R133" i="18"/>
  <c r="P133" i="18"/>
  <c r="BK133" i="18"/>
  <c r="J133" i="18"/>
  <c r="BE133" i="18" s="1"/>
  <c r="BI132" i="18"/>
  <c r="BH132" i="18"/>
  <c r="BG132" i="18"/>
  <c r="BF132" i="18"/>
  <c r="T132" i="18"/>
  <c r="R132" i="18"/>
  <c r="P132" i="18"/>
  <c r="BK132" i="18"/>
  <c r="J132" i="18"/>
  <c r="BE132" i="18"/>
  <c r="BI131" i="18"/>
  <c r="BH131" i="18"/>
  <c r="BG131" i="18"/>
  <c r="BF131" i="18"/>
  <c r="T131" i="18"/>
  <c r="R131" i="18"/>
  <c r="P131" i="18"/>
  <c r="BK131" i="18"/>
  <c r="J131" i="18"/>
  <c r="BE131" i="18"/>
  <c r="BI130" i="18"/>
  <c r="BH130" i="18"/>
  <c r="BG130" i="18"/>
  <c r="BF130" i="18"/>
  <c r="T130" i="18"/>
  <c r="R130" i="18"/>
  <c r="P130" i="18"/>
  <c r="BK130" i="18"/>
  <c r="J130" i="18"/>
  <c r="BE130" i="18"/>
  <c r="BI129" i="18"/>
  <c r="BH129" i="18"/>
  <c r="BG129" i="18"/>
  <c r="BF129" i="18"/>
  <c r="T129" i="18"/>
  <c r="R129" i="18"/>
  <c r="P129" i="18"/>
  <c r="BK129" i="18"/>
  <c r="J129" i="18"/>
  <c r="BE129" i="18"/>
  <c r="BI128" i="18"/>
  <c r="BH128" i="18"/>
  <c r="BG128" i="18"/>
  <c r="BF128" i="18"/>
  <c r="T128" i="18"/>
  <c r="R128" i="18"/>
  <c r="P128" i="18"/>
  <c r="BK128" i="18"/>
  <c r="J128" i="18"/>
  <c r="BE128" i="18"/>
  <c r="BI127" i="18"/>
  <c r="BH127" i="18"/>
  <c r="BG127" i="18"/>
  <c r="BF127" i="18"/>
  <c r="T127" i="18"/>
  <c r="T126" i="18"/>
  <c r="R127" i="18"/>
  <c r="R126" i="18"/>
  <c r="P127" i="18"/>
  <c r="P126" i="18"/>
  <c r="BK127" i="18"/>
  <c r="BK126" i="18"/>
  <c r="J126" i="18" s="1"/>
  <c r="J62" i="18" s="1"/>
  <c r="J127" i="18"/>
  <c r="BE127" i="18" s="1"/>
  <c r="BI125" i="18"/>
  <c r="BH125" i="18"/>
  <c r="BG125" i="18"/>
  <c r="BF125" i="18"/>
  <c r="T125" i="18"/>
  <c r="R125" i="18"/>
  <c r="P125" i="18"/>
  <c r="BK125" i="18"/>
  <c r="J125" i="18"/>
  <c r="BE125" i="18"/>
  <c r="BI124" i="18"/>
  <c r="BH124" i="18"/>
  <c r="BG124" i="18"/>
  <c r="BF124" i="18"/>
  <c r="T124" i="18"/>
  <c r="R124" i="18"/>
  <c r="P124" i="18"/>
  <c r="BK124" i="18"/>
  <c r="J124" i="18"/>
  <c r="BE124" i="18"/>
  <c r="BI123" i="18"/>
  <c r="BH123" i="18"/>
  <c r="BG123" i="18"/>
  <c r="BF123" i="18"/>
  <c r="T123" i="18"/>
  <c r="R123" i="18"/>
  <c r="P123" i="18"/>
  <c r="BK123" i="18"/>
  <c r="J123" i="18"/>
  <c r="BE123" i="18"/>
  <c r="BI122" i="18"/>
  <c r="BH122" i="18"/>
  <c r="BG122" i="18"/>
  <c r="BF122" i="18"/>
  <c r="T122" i="18"/>
  <c r="R122" i="18"/>
  <c r="P122" i="18"/>
  <c r="BK122" i="18"/>
  <c r="J122" i="18"/>
  <c r="BE122" i="18"/>
  <c r="BI121" i="18"/>
  <c r="BH121" i="18"/>
  <c r="BG121" i="18"/>
  <c r="BF121" i="18"/>
  <c r="T121" i="18"/>
  <c r="R121" i="18"/>
  <c r="P121" i="18"/>
  <c r="BK121" i="18"/>
  <c r="J121" i="18"/>
  <c r="BE121" i="18"/>
  <c r="BI120" i="18"/>
  <c r="BH120" i="18"/>
  <c r="BG120" i="18"/>
  <c r="BF120" i="18"/>
  <c r="T120" i="18"/>
  <c r="R120" i="18"/>
  <c r="P120" i="18"/>
  <c r="BK120" i="18"/>
  <c r="J120" i="18"/>
  <c r="BE120" i="18"/>
  <c r="BI119" i="18"/>
  <c r="BH119" i="18"/>
  <c r="BG119" i="18"/>
  <c r="BF119" i="18"/>
  <c r="T119" i="18"/>
  <c r="R119" i="18"/>
  <c r="P119" i="18"/>
  <c r="BK119" i="18"/>
  <c r="J119" i="18"/>
  <c r="BE119" i="18"/>
  <c r="BI118" i="18"/>
  <c r="BH118" i="18"/>
  <c r="BG118" i="18"/>
  <c r="BF118" i="18"/>
  <c r="T118" i="18"/>
  <c r="R118" i="18"/>
  <c r="P118" i="18"/>
  <c r="BK118" i="18"/>
  <c r="J118" i="18"/>
  <c r="BE118" i="18"/>
  <c r="BI117" i="18"/>
  <c r="BH117" i="18"/>
  <c r="BG117" i="18"/>
  <c r="BF117" i="18"/>
  <c r="T117" i="18"/>
  <c r="R117" i="18"/>
  <c r="P117" i="18"/>
  <c r="BK117" i="18"/>
  <c r="J117" i="18"/>
  <c r="BE117" i="18"/>
  <c r="BI116" i="18"/>
  <c r="BH116" i="18"/>
  <c r="BG116" i="18"/>
  <c r="BF116" i="18"/>
  <c r="T116" i="18"/>
  <c r="R116" i="18"/>
  <c r="P116" i="18"/>
  <c r="BK116" i="18"/>
  <c r="J116" i="18"/>
  <c r="BE116" i="18"/>
  <c r="BI115" i="18"/>
  <c r="BH115" i="18"/>
  <c r="BG115" i="18"/>
  <c r="BF115" i="18"/>
  <c r="T115" i="18"/>
  <c r="R115" i="18"/>
  <c r="P115" i="18"/>
  <c r="BK115" i="18"/>
  <c r="J115" i="18"/>
  <c r="BE115" i="18"/>
  <c r="BI114" i="18"/>
  <c r="BH114" i="18"/>
  <c r="BG114" i="18"/>
  <c r="BF114" i="18"/>
  <c r="T114" i="18"/>
  <c r="R114" i="18"/>
  <c r="P114" i="18"/>
  <c r="BK114" i="18"/>
  <c r="J114" i="18"/>
  <c r="BE114" i="18"/>
  <c r="BI113" i="18"/>
  <c r="BH113" i="18"/>
  <c r="BG113" i="18"/>
  <c r="BF113" i="18"/>
  <c r="T113" i="18"/>
  <c r="R113" i="18"/>
  <c r="P113" i="18"/>
  <c r="BK113" i="18"/>
  <c r="J113" i="18"/>
  <c r="BE113" i="18"/>
  <c r="BI112" i="18"/>
  <c r="BH112" i="18"/>
  <c r="BG112" i="18"/>
  <c r="BF112" i="18"/>
  <c r="T112" i="18"/>
  <c r="R112" i="18"/>
  <c r="P112" i="18"/>
  <c r="BK112" i="18"/>
  <c r="J112" i="18"/>
  <c r="BE112" i="18"/>
  <c r="BI111" i="18"/>
  <c r="BH111" i="18"/>
  <c r="BG111" i="18"/>
  <c r="BF111" i="18"/>
  <c r="T111" i="18"/>
  <c r="T110" i="18"/>
  <c r="R111" i="18"/>
  <c r="R110" i="18" s="1"/>
  <c r="R109" i="18" s="1"/>
  <c r="P111" i="18"/>
  <c r="P110" i="18"/>
  <c r="P109" i="18" s="1"/>
  <c r="BK111" i="18"/>
  <c r="BK110" i="18" s="1"/>
  <c r="J111" i="18"/>
  <c r="BE111" i="18"/>
  <c r="BI108" i="18"/>
  <c r="BH108" i="18"/>
  <c r="BG108" i="18"/>
  <c r="BF108" i="18"/>
  <c r="T108" i="18"/>
  <c r="T107" i="18"/>
  <c r="R108" i="18"/>
  <c r="R107" i="18"/>
  <c r="P108" i="18"/>
  <c r="P107" i="18"/>
  <c r="BK108" i="18"/>
  <c r="BK107" i="18"/>
  <c r="J107" i="18" s="1"/>
  <c r="J59" i="18" s="1"/>
  <c r="J108" i="18"/>
  <c r="BE108" i="18" s="1"/>
  <c r="BI104" i="18"/>
  <c r="BH104" i="18"/>
  <c r="BG104" i="18"/>
  <c r="BF104" i="18"/>
  <c r="T104" i="18"/>
  <c r="R104" i="18"/>
  <c r="P104" i="18"/>
  <c r="BK104" i="18"/>
  <c r="J104" i="18"/>
  <c r="BE104" i="18"/>
  <c r="BI103" i="18"/>
  <c r="BH103" i="18"/>
  <c r="BG103" i="18"/>
  <c r="BF103" i="18"/>
  <c r="T103" i="18"/>
  <c r="R103" i="18"/>
  <c r="P103" i="18"/>
  <c r="BK103" i="18"/>
  <c r="J103" i="18"/>
  <c r="BE103" i="18"/>
  <c r="BI102" i="18"/>
  <c r="BH102" i="18"/>
  <c r="BG102" i="18"/>
  <c r="BF102" i="18"/>
  <c r="T102" i="18"/>
  <c r="R102" i="18"/>
  <c r="P102" i="18"/>
  <c r="BK102" i="18"/>
  <c r="J102" i="18"/>
  <c r="BE102" i="18"/>
  <c r="BI99" i="18"/>
  <c r="BH99" i="18"/>
  <c r="BG99" i="18"/>
  <c r="BF99" i="18"/>
  <c r="T99" i="18"/>
  <c r="R99" i="18"/>
  <c r="P99" i="18"/>
  <c r="BK99" i="18"/>
  <c r="J99" i="18"/>
  <c r="BE99" i="18"/>
  <c r="BI98" i="18"/>
  <c r="BH98" i="18"/>
  <c r="BG98" i="18"/>
  <c r="BF98" i="18"/>
  <c r="T98" i="18"/>
  <c r="R98" i="18"/>
  <c r="P98" i="18"/>
  <c r="BK98" i="18"/>
  <c r="J98" i="18"/>
  <c r="BE98" i="18"/>
  <c r="BI97" i="18"/>
  <c r="BH97" i="18"/>
  <c r="BG97" i="18"/>
  <c r="BF97" i="18"/>
  <c r="T97" i="18"/>
  <c r="R97" i="18"/>
  <c r="P97" i="18"/>
  <c r="BK97" i="18"/>
  <c r="J97" i="18"/>
  <c r="BE97" i="18"/>
  <c r="BI96" i="18"/>
  <c r="BH96" i="18"/>
  <c r="BG96" i="18"/>
  <c r="BF96" i="18"/>
  <c r="T96" i="18"/>
  <c r="R96" i="18"/>
  <c r="P96" i="18"/>
  <c r="BK96" i="18"/>
  <c r="J96" i="18"/>
  <c r="BE96" i="18"/>
  <c r="BI95" i="18"/>
  <c r="BH95" i="18"/>
  <c r="BG95" i="18"/>
  <c r="BF95" i="18"/>
  <c r="T95" i="18"/>
  <c r="R95" i="18"/>
  <c r="P95" i="18"/>
  <c r="BK95" i="18"/>
  <c r="J95" i="18"/>
  <c r="BE95" i="18"/>
  <c r="BI94" i="18"/>
  <c r="BH94" i="18"/>
  <c r="BG94" i="18"/>
  <c r="BF94" i="18"/>
  <c r="T94" i="18"/>
  <c r="R94" i="18"/>
  <c r="P94" i="18"/>
  <c r="BK94" i="18"/>
  <c r="J94" i="18"/>
  <c r="BE94" i="18"/>
  <c r="BI91" i="18"/>
  <c r="BH91" i="18"/>
  <c r="BG91" i="18"/>
  <c r="BF91" i="18"/>
  <c r="T91" i="18"/>
  <c r="R91" i="18"/>
  <c r="P91" i="18"/>
  <c r="BK91" i="18"/>
  <c r="J91" i="18"/>
  <c r="BE91" i="18"/>
  <c r="BI90" i="18"/>
  <c r="F34" i="18"/>
  <c r="BD68" i="1" s="1"/>
  <c r="BH90" i="18"/>
  <c r="F33" i="18" s="1"/>
  <c r="BC68" i="1" s="1"/>
  <c r="BG90" i="18"/>
  <c r="F32" i="18"/>
  <c r="BB68" i="1" s="1"/>
  <c r="BF90" i="18"/>
  <c r="F31" i="18" s="1"/>
  <c r="BA68" i="1" s="1"/>
  <c r="T90" i="18"/>
  <c r="T89" i="18"/>
  <c r="T88" i="18" s="1"/>
  <c r="R90" i="18"/>
  <c r="R89" i="18"/>
  <c r="R88" i="18" s="1"/>
  <c r="R87" i="18" s="1"/>
  <c r="P90" i="18"/>
  <c r="P89" i="18"/>
  <c r="P88" i="18" s="1"/>
  <c r="P87" i="18" s="1"/>
  <c r="AU68" i="1" s="1"/>
  <c r="BK90" i="18"/>
  <c r="BK89" i="18" s="1"/>
  <c r="J90" i="18"/>
  <c r="BE90" i="18" s="1"/>
  <c r="F81" i="18"/>
  <c r="E79" i="18"/>
  <c r="F49" i="18"/>
  <c r="E47" i="18"/>
  <c r="J21" i="18"/>
  <c r="E21" i="18"/>
  <c r="J83" i="18" s="1"/>
  <c r="J20" i="18"/>
  <c r="J18" i="18"/>
  <c r="E18" i="18"/>
  <c r="F52" i="18" s="1"/>
  <c r="F84" i="18"/>
  <c r="J17" i="18"/>
  <c r="J15" i="18"/>
  <c r="E15" i="18"/>
  <c r="F83" i="18" s="1"/>
  <c r="F51" i="18"/>
  <c r="J14" i="18"/>
  <c r="J12" i="18"/>
  <c r="J81" i="18" s="1"/>
  <c r="J49" i="18"/>
  <c r="E7" i="18"/>
  <c r="E45" i="18" s="1"/>
  <c r="E77" i="18"/>
  <c r="AY67" i="1"/>
  <c r="AX67" i="1"/>
  <c r="BI98" i="17"/>
  <c r="BH98" i="17"/>
  <c r="BG98" i="17"/>
  <c r="BF98" i="17"/>
  <c r="T98" i="17"/>
  <c r="T97" i="17" s="1"/>
  <c r="R98" i="17"/>
  <c r="R97" i="17" s="1"/>
  <c r="P98" i="17"/>
  <c r="P97" i="17" s="1"/>
  <c r="BK98" i="17"/>
  <c r="BK97" i="17" s="1"/>
  <c r="J97" i="17" s="1"/>
  <c r="J62" i="17" s="1"/>
  <c r="J98" i="17"/>
  <c r="BE98" i="17"/>
  <c r="BI96" i="17"/>
  <c r="BH96" i="17"/>
  <c r="BG96" i="17"/>
  <c r="BF96" i="17"/>
  <c r="T96" i="17"/>
  <c r="T95" i="17" s="1"/>
  <c r="R96" i="17"/>
  <c r="R95" i="17"/>
  <c r="R94" i="17" s="1"/>
  <c r="P96" i="17"/>
  <c r="P95" i="17" s="1"/>
  <c r="P94" i="17" s="1"/>
  <c r="BK96" i="17"/>
  <c r="BK95" i="17"/>
  <c r="J95" i="17" s="1"/>
  <c r="J61" i="17" s="1"/>
  <c r="J96" i="17"/>
  <c r="BE96" i="17" s="1"/>
  <c r="BI93" i="17"/>
  <c r="BH93" i="17"/>
  <c r="BG93" i="17"/>
  <c r="BF93" i="17"/>
  <c r="T93" i="17"/>
  <c r="T92" i="17" s="1"/>
  <c r="R93" i="17"/>
  <c r="R92" i="17" s="1"/>
  <c r="P93" i="17"/>
  <c r="P92" i="17" s="1"/>
  <c r="BK93" i="17"/>
  <c r="BK92" i="17" s="1"/>
  <c r="J92" i="17" s="1"/>
  <c r="J59" i="17" s="1"/>
  <c r="J93" i="17"/>
  <c r="BE93" i="17"/>
  <c r="BI91" i="17"/>
  <c r="BH91" i="17"/>
  <c r="BG91" i="17"/>
  <c r="BF91" i="17"/>
  <c r="T91" i="17"/>
  <c r="R91" i="17"/>
  <c r="P91" i="17"/>
  <c r="BK91" i="17"/>
  <c r="J91" i="17"/>
  <c r="BE91" i="17" s="1"/>
  <c r="BI90" i="17"/>
  <c r="BH90" i="17"/>
  <c r="BG90" i="17"/>
  <c r="BF90" i="17"/>
  <c r="T90" i="17"/>
  <c r="R90" i="17"/>
  <c r="P90" i="17"/>
  <c r="BK90" i="17"/>
  <c r="J90" i="17"/>
  <c r="BE90" i="17" s="1"/>
  <c r="BI89" i="17"/>
  <c r="BH89" i="17"/>
  <c r="BG89" i="17"/>
  <c r="BF89" i="17"/>
  <c r="T89" i="17"/>
  <c r="R89" i="17"/>
  <c r="P89" i="17"/>
  <c r="BK89" i="17"/>
  <c r="J89" i="17"/>
  <c r="BE89" i="17" s="1"/>
  <c r="BI88" i="17"/>
  <c r="BH88" i="17"/>
  <c r="BG88" i="17"/>
  <c r="BF88" i="17"/>
  <c r="T88" i="17"/>
  <c r="R88" i="17"/>
  <c r="P88" i="17"/>
  <c r="BK88" i="17"/>
  <c r="J88" i="17"/>
  <c r="BE88" i="17" s="1"/>
  <c r="BI87" i="17"/>
  <c r="BH87" i="17"/>
  <c r="BG87" i="17"/>
  <c r="BF87" i="17"/>
  <c r="T87" i="17"/>
  <c r="R87" i="17"/>
  <c r="P87" i="17"/>
  <c r="BK87" i="17"/>
  <c r="J87" i="17"/>
  <c r="BE87" i="17" s="1"/>
  <c r="BI86" i="17"/>
  <c r="BH86" i="17"/>
  <c r="BG86" i="17"/>
  <c r="BF86" i="17"/>
  <c r="T86" i="17"/>
  <c r="R86" i="17"/>
  <c r="P86" i="17"/>
  <c r="BK86" i="17"/>
  <c r="J86" i="17"/>
  <c r="BE86" i="17" s="1"/>
  <c r="BI85" i="17"/>
  <c r="F34" i="17" s="1"/>
  <c r="BD67" i="1" s="1"/>
  <c r="BH85" i="17"/>
  <c r="F33" i="17"/>
  <c r="BC67" i="1" s="1"/>
  <c r="BG85" i="17"/>
  <c r="F32" i="17" s="1"/>
  <c r="BB67" i="1" s="1"/>
  <c r="BF85" i="17"/>
  <c r="J31" i="17"/>
  <c r="AW67" i="1" s="1"/>
  <c r="F31" i="17"/>
  <c r="BA67" i="1" s="1"/>
  <c r="T85" i="17"/>
  <c r="T84" i="17" s="1"/>
  <c r="T83" i="17" s="1"/>
  <c r="R85" i="17"/>
  <c r="R84" i="17" s="1"/>
  <c r="R83" i="17" s="1"/>
  <c r="P85" i="17"/>
  <c r="P84" i="17" s="1"/>
  <c r="P83" i="17" s="1"/>
  <c r="P82" i="17" s="1"/>
  <c r="AU67" i="1" s="1"/>
  <c r="BK85" i="17"/>
  <c r="BK84" i="17"/>
  <c r="J84" i="17" s="1"/>
  <c r="J58" i="17" s="1"/>
  <c r="J85" i="17"/>
  <c r="BE85" i="17"/>
  <c r="F76" i="17"/>
  <c r="E74" i="17"/>
  <c r="F49" i="17"/>
  <c r="E47" i="17"/>
  <c r="J21" i="17"/>
  <c r="E21" i="17"/>
  <c r="J51" i="17" s="1"/>
  <c r="J78" i="17"/>
  <c r="J20" i="17"/>
  <c r="J18" i="17"/>
  <c r="E18" i="17"/>
  <c r="F79" i="17" s="1"/>
  <c r="J17" i="17"/>
  <c r="J15" i="17"/>
  <c r="E15" i="17"/>
  <c r="F78" i="17"/>
  <c r="F51" i="17"/>
  <c r="J14" i="17"/>
  <c r="J12" i="17"/>
  <c r="J76" i="17"/>
  <c r="J49" i="17"/>
  <c r="E7" i="17"/>
  <c r="E72" i="17" s="1"/>
  <c r="AY66" i="1"/>
  <c r="AX66" i="1"/>
  <c r="BI102" i="16"/>
  <c r="BH102" i="16"/>
  <c r="BG102" i="16"/>
  <c r="BF102" i="16"/>
  <c r="T102" i="16"/>
  <c r="T101" i="16"/>
  <c r="R102" i="16"/>
  <c r="R101" i="16"/>
  <c r="P102" i="16"/>
  <c r="P101" i="16"/>
  <c r="BK102" i="16"/>
  <c r="BK101" i="16"/>
  <c r="J101" i="16" s="1"/>
  <c r="J62" i="16" s="1"/>
  <c r="J102" i="16"/>
  <c r="BE102" i="16" s="1"/>
  <c r="BI100" i="16"/>
  <c r="BH100" i="16"/>
  <c r="BG100" i="16"/>
  <c r="BF100" i="16"/>
  <c r="T100" i="16"/>
  <c r="T99" i="16"/>
  <c r="T98" i="16" s="1"/>
  <c r="R100" i="16"/>
  <c r="R99" i="16" s="1"/>
  <c r="R98" i="16" s="1"/>
  <c r="P100" i="16"/>
  <c r="P99" i="16"/>
  <c r="P98" i="16" s="1"/>
  <c r="BK100" i="16"/>
  <c r="BK99" i="16" s="1"/>
  <c r="J100" i="16"/>
  <c r="BE100" i="16"/>
  <c r="BI97" i="16"/>
  <c r="BH97" i="16"/>
  <c r="BG97" i="16"/>
  <c r="BF97" i="16"/>
  <c r="T97" i="16"/>
  <c r="T96" i="16"/>
  <c r="R97" i="16"/>
  <c r="R96" i="16"/>
  <c r="P97" i="16"/>
  <c r="P96" i="16"/>
  <c r="BK97" i="16"/>
  <c r="BK96" i="16"/>
  <c r="J96" i="16" s="1"/>
  <c r="J59" i="16" s="1"/>
  <c r="J97" i="16"/>
  <c r="BE97" i="16" s="1"/>
  <c r="BI95" i="16"/>
  <c r="BH95" i="16"/>
  <c r="BG95" i="16"/>
  <c r="BF95" i="16"/>
  <c r="T95" i="16"/>
  <c r="R95" i="16"/>
  <c r="P95" i="16"/>
  <c r="BK95" i="16"/>
  <c r="J95" i="16"/>
  <c r="BE95" i="16"/>
  <c r="BI94" i="16"/>
  <c r="BH94" i="16"/>
  <c r="BG94" i="16"/>
  <c r="BF94" i="16"/>
  <c r="T94" i="16"/>
  <c r="R94" i="16"/>
  <c r="P94" i="16"/>
  <c r="BK94" i="16"/>
  <c r="J94" i="16"/>
  <c r="BE94" i="16"/>
  <c r="BI93" i="16"/>
  <c r="BH93" i="16"/>
  <c r="BG93" i="16"/>
  <c r="BF93" i="16"/>
  <c r="T93" i="16"/>
  <c r="R93" i="16"/>
  <c r="P93" i="16"/>
  <c r="BK93" i="16"/>
  <c r="J93" i="16"/>
  <c r="BE93" i="16"/>
  <c r="BI92" i="16"/>
  <c r="BH92" i="16"/>
  <c r="BG92" i="16"/>
  <c r="BF92" i="16"/>
  <c r="T92" i="16"/>
  <c r="R92" i="16"/>
  <c r="P92" i="16"/>
  <c r="BK92" i="16"/>
  <c r="J92" i="16"/>
  <c r="BE92" i="16"/>
  <c r="BI91" i="16"/>
  <c r="BH91" i="16"/>
  <c r="BG91" i="16"/>
  <c r="BF91" i="16"/>
  <c r="T91" i="16"/>
  <c r="R91" i="16"/>
  <c r="P91" i="16"/>
  <c r="BK91" i="16"/>
  <c r="J91" i="16"/>
  <c r="BE91" i="16"/>
  <c r="BI90" i="16"/>
  <c r="BH90" i="16"/>
  <c r="BG90" i="16"/>
  <c r="BF90" i="16"/>
  <c r="T90" i="16"/>
  <c r="R90" i="16"/>
  <c r="P90" i="16"/>
  <c r="BK90" i="16"/>
  <c r="J90" i="16"/>
  <c r="BE90" i="16"/>
  <c r="BI89" i="16"/>
  <c r="BH89" i="16"/>
  <c r="BG89" i="16"/>
  <c r="BF89" i="16"/>
  <c r="T89" i="16"/>
  <c r="R89" i="16"/>
  <c r="P89" i="16"/>
  <c r="BK89" i="16"/>
  <c r="J89" i="16"/>
  <c r="BE89" i="16"/>
  <c r="BI88" i="16"/>
  <c r="BH88" i="16"/>
  <c r="BG88" i="16"/>
  <c r="BF88" i="16"/>
  <c r="T88" i="16"/>
  <c r="R88" i="16"/>
  <c r="P88" i="16"/>
  <c r="BK88" i="16"/>
  <c r="J88" i="16"/>
  <c r="BE88" i="16"/>
  <c r="BI87" i="16"/>
  <c r="BH87" i="16"/>
  <c r="BG87" i="16"/>
  <c r="BF87" i="16"/>
  <c r="T87" i="16"/>
  <c r="R87" i="16"/>
  <c r="P87" i="16"/>
  <c r="BK87" i="16"/>
  <c r="J87" i="16"/>
  <c r="BE87" i="16"/>
  <c r="BI86" i="16"/>
  <c r="BH86" i="16"/>
  <c r="BG86" i="16"/>
  <c r="BF86" i="16"/>
  <c r="T86" i="16"/>
  <c r="R86" i="16"/>
  <c r="P86" i="16"/>
  <c r="BK86" i="16"/>
  <c r="J86" i="16"/>
  <c r="BE86" i="16"/>
  <c r="BI85" i="16"/>
  <c r="F34" i="16"/>
  <c r="BD66" i="1" s="1"/>
  <c r="BH85" i="16"/>
  <c r="F33" i="16" s="1"/>
  <c r="BC66" i="1" s="1"/>
  <c r="BG85" i="16"/>
  <c r="F32" i="16"/>
  <c r="BB66" i="1" s="1"/>
  <c r="BF85" i="16"/>
  <c r="J31" i="16" s="1"/>
  <c r="AW66" i="1" s="1"/>
  <c r="T85" i="16"/>
  <c r="T84" i="16"/>
  <c r="T83" i="16" s="1"/>
  <c r="T82" i="16" s="1"/>
  <c r="R85" i="16"/>
  <c r="R84" i="16"/>
  <c r="R83" i="16" s="1"/>
  <c r="R82" i="16" s="1"/>
  <c r="P85" i="16"/>
  <c r="P84" i="16"/>
  <c r="P83" i="16" s="1"/>
  <c r="P82" i="16" s="1"/>
  <c r="AU66" i="1" s="1"/>
  <c r="BK85" i="16"/>
  <c r="BK84" i="16" s="1"/>
  <c r="J85" i="16"/>
  <c r="BE85" i="16" s="1"/>
  <c r="F76" i="16"/>
  <c r="E74" i="16"/>
  <c r="F49" i="16"/>
  <c r="E47" i="16"/>
  <c r="J21" i="16"/>
  <c r="E21" i="16"/>
  <c r="J51" i="16" s="1"/>
  <c r="J20" i="16"/>
  <c r="J18" i="16"/>
  <c r="E18" i="16"/>
  <c r="F52" i="16" s="1"/>
  <c r="F79" i="16"/>
  <c r="J17" i="16"/>
  <c r="J15" i="16"/>
  <c r="E15" i="16"/>
  <c r="F78" i="16" s="1"/>
  <c r="F51" i="16"/>
  <c r="J14" i="16"/>
  <c r="J12" i="16"/>
  <c r="J76" i="16" s="1"/>
  <c r="J49" i="16"/>
  <c r="E7" i="16"/>
  <c r="E45" i="16" s="1"/>
  <c r="E72" i="16"/>
  <c r="AY65" i="1"/>
  <c r="AX65" i="1"/>
  <c r="BI145" i="15"/>
  <c r="BH145" i="15"/>
  <c r="BG145" i="15"/>
  <c r="BF145" i="15"/>
  <c r="T145" i="15"/>
  <c r="T144" i="15" s="1"/>
  <c r="R145" i="15"/>
  <c r="R144" i="15" s="1"/>
  <c r="P145" i="15"/>
  <c r="P144" i="15" s="1"/>
  <c r="BK145" i="15"/>
  <c r="BK144" i="15" s="1"/>
  <c r="J144" i="15" s="1"/>
  <c r="J66" i="15" s="1"/>
  <c r="J145" i="15"/>
  <c r="BE145" i="15"/>
  <c r="BI143" i="15"/>
  <c r="BH143" i="15"/>
  <c r="BG143" i="15"/>
  <c r="BF143" i="15"/>
  <c r="T143" i="15"/>
  <c r="R143" i="15"/>
  <c r="P143" i="15"/>
  <c r="BK143" i="15"/>
  <c r="J143" i="15"/>
  <c r="BE143" i="15" s="1"/>
  <c r="BI142" i="15"/>
  <c r="BH142" i="15"/>
  <c r="BG142" i="15"/>
  <c r="BF142" i="15"/>
  <c r="T142" i="15"/>
  <c r="T141" i="15" s="1"/>
  <c r="T140" i="15" s="1"/>
  <c r="R142" i="15"/>
  <c r="R141" i="15"/>
  <c r="R140" i="15" s="1"/>
  <c r="P142" i="15"/>
  <c r="P141" i="15" s="1"/>
  <c r="P140" i="15" s="1"/>
  <c r="BK142" i="15"/>
  <c r="BK141" i="15"/>
  <c r="J141" i="15" s="1"/>
  <c r="BK140" i="15"/>
  <c r="J140" i="15" s="1"/>
  <c r="J64" i="15" s="1"/>
  <c r="J142" i="15"/>
  <c r="BE142" i="15" s="1"/>
  <c r="J65" i="15"/>
  <c r="BI139" i="15"/>
  <c r="BH139" i="15"/>
  <c r="BG139" i="15"/>
  <c r="BF139" i="15"/>
  <c r="T139" i="15"/>
  <c r="R139" i="15"/>
  <c r="P139" i="15"/>
  <c r="BK139" i="15"/>
  <c r="J139" i="15"/>
  <c r="BE139" i="15" s="1"/>
  <c r="BI138" i="15"/>
  <c r="BH138" i="15"/>
  <c r="BG138" i="15"/>
  <c r="BF138" i="15"/>
  <c r="T138" i="15"/>
  <c r="T137" i="15" s="1"/>
  <c r="T136" i="15" s="1"/>
  <c r="R138" i="15"/>
  <c r="R137" i="15"/>
  <c r="R136" i="15" s="1"/>
  <c r="P138" i="15"/>
  <c r="P137" i="15" s="1"/>
  <c r="P136" i="15" s="1"/>
  <c r="BK138" i="15"/>
  <c r="BK137" i="15"/>
  <c r="J137" i="15" s="1"/>
  <c r="BK136" i="15"/>
  <c r="J136" i="15" s="1"/>
  <c r="J62" i="15" s="1"/>
  <c r="J138" i="15"/>
  <c r="BE138" i="15" s="1"/>
  <c r="J63" i="15"/>
  <c r="BI135" i="15"/>
  <c r="BH135" i="15"/>
  <c r="BG135" i="15"/>
  <c r="BF135" i="15"/>
  <c r="T135" i="15"/>
  <c r="R135" i="15"/>
  <c r="P135" i="15"/>
  <c r="BK135" i="15"/>
  <c r="J135" i="15"/>
  <c r="BE135" i="15" s="1"/>
  <c r="BI134" i="15"/>
  <c r="BH134" i="15"/>
  <c r="BG134" i="15"/>
  <c r="BF134" i="15"/>
  <c r="T134" i="15"/>
  <c r="T133" i="15" s="1"/>
  <c r="R134" i="15"/>
  <c r="R133" i="15" s="1"/>
  <c r="P134" i="15"/>
  <c r="P133" i="15" s="1"/>
  <c r="BK134" i="15"/>
  <c r="BK133" i="15" s="1"/>
  <c r="J133" i="15" s="1"/>
  <c r="J61" i="15" s="1"/>
  <c r="J134" i="15"/>
  <c r="BE134" i="15"/>
  <c r="BI132" i="15"/>
  <c r="BH132" i="15"/>
  <c r="BG132" i="15"/>
  <c r="BF132" i="15"/>
  <c r="T132" i="15"/>
  <c r="R132" i="15"/>
  <c r="P132" i="15"/>
  <c r="BK132" i="15"/>
  <c r="J132" i="15"/>
  <c r="BE132" i="15" s="1"/>
  <c r="BI131" i="15"/>
  <c r="BH131" i="15"/>
  <c r="BG131" i="15"/>
  <c r="BF131" i="15"/>
  <c r="T131" i="15"/>
  <c r="R131" i="15"/>
  <c r="P131" i="15"/>
  <c r="BK131" i="15"/>
  <c r="J131" i="15"/>
  <c r="BE131" i="15" s="1"/>
  <c r="BI130" i="15"/>
  <c r="BH130" i="15"/>
  <c r="BG130" i="15"/>
  <c r="BF130" i="15"/>
  <c r="T130" i="15"/>
  <c r="R130" i="15"/>
  <c r="P130" i="15"/>
  <c r="BK130" i="15"/>
  <c r="J130" i="15"/>
  <c r="BE130" i="15" s="1"/>
  <c r="BI129" i="15"/>
  <c r="BH129" i="15"/>
  <c r="BG129" i="15"/>
  <c r="BF129" i="15"/>
  <c r="T129" i="15"/>
  <c r="R129" i="15"/>
  <c r="P129" i="15"/>
  <c r="BK129" i="15"/>
  <c r="J129" i="15"/>
  <c r="BE129" i="15" s="1"/>
  <c r="BI128" i="15"/>
  <c r="BH128" i="15"/>
  <c r="BG128" i="15"/>
  <c r="BF128" i="15"/>
  <c r="T128" i="15"/>
  <c r="R128" i="15"/>
  <c r="P128" i="15"/>
  <c r="BK128" i="15"/>
  <c r="J128" i="15"/>
  <c r="BE128" i="15" s="1"/>
  <c r="BI127" i="15"/>
  <c r="BH127" i="15"/>
  <c r="BG127" i="15"/>
  <c r="BF127" i="15"/>
  <c r="T127" i="15"/>
  <c r="R127" i="15"/>
  <c r="P127" i="15"/>
  <c r="BK127" i="15"/>
  <c r="J127" i="15"/>
  <c r="BE127" i="15" s="1"/>
  <c r="BI126" i="15"/>
  <c r="BH126" i="15"/>
  <c r="BG126" i="15"/>
  <c r="BF126" i="15"/>
  <c r="T126" i="15"/>
  <c r="R126" i="15"/>
  <c r="P126" i="15"/>
  <c r="BK126" i="15"/>
  <c r="J126" i="15"/>
  <c r="BE126" i="15" s="1"/>
  <c r="BI125" i="15"/>
  <c r="BH125" i="15"/>
  <c r="BG125" i="15"/>
  <c r="BF125" i="15"/>
  <c r="T125" i="15"/>
  <c r="R125" i="15"/>
  <c r="P125" i="15"/>
  <c r="BK125" i="15"/>
  <c r="J125" i="15"/>
  <c r="BE125" i="15" s="1"/>
  <c r="BI124" i="15"/>
  <c r="BH124" i="15"/>
  <c r="BG124" i="15"/>
  <c r="BF124" i="15"/>
  <c r="T124" i="15"/>
  <c r="R124" i="15"/>
  <c r="P124" i="15"/>
  <c r="BK124" i="15"/>
  <c r="J124" i="15"/>
  <c r="BE124" i="15" s="1"/>
  <c r="BI123" i="15"/>
  <c r="BH123" i="15"/>
  <c r="BG123" i="15"/>
  <c r="BF123" i="15"/>
  <c r="T123" i="15"/>
  <c r="T122" i="15" s="1"/>
  <c r="R123" i="15"/>
  <c r="R122" i="15" s="1"/>
  <c r="P123" i="15"/>
  <c r="P122" i="15" s="1"/>
  <c r="BK123" i="15"/>
  <c r="BK122" i="15" s="1"/>
  <c r="J122" i="15" s="1"/>
  <c r="J60" i="15" s="1"/>
  <c r="J123" i="15"/>
  <c r="BE123" i="15" s="1"/>
  <c r="BI119" i="15"/>
  <c r="BH119" i="15"/>
  <c r="BG119" i="15"/>
  <c r="BF119" i="15"/>
  <c r="T119" i="15"/>
  <c r="T118" i="15" s="1"/>
  <c r="R119" i="15"/>
  <c r="R118" i="15" s="1"/>
  <c r="P119" i="15"/>
  <c r="P118" i="15" s="1"/>
  <c r="BK119" i="15"/>
  <c r="BK118" i="15" s="1"/>
  <c r="J118" i="15" s="1"/>
  <c r="J59" i="15" s="1"/>
  <c r="J119" i="15"/>
  <c r="BE119" i="15" s="1"/>
  <c r="BI114" i="15"/>
  <c r="BH114" i="15"/>
  <c r="BG114" i="15"/>
  <c r="BF114" i="15"/>
  <c r="T114" i="15"/>
  <c r="R114" i="15"/>
  <c r="P114" i="15"/>
  <c r="BK114" i="15"/>
  <c r="J114" i="15"/>
  <c r="BE114" i="15" s="1"/>
  <c r="BI111" i="15"/>
  <c r="BH111" i="15"/>
  <c r="BG111" i="15"/>
  <c r="BF111" i="15"/>
  <c r="T111" i="15"/>
  <c r="R111" i="15"/>
  <c r="P111" i="15"/>
  <c r="BK111" i="15"/>
  <c r="J111" i="15"/>
  <c r="BE111" i="15" s="1"/>
  <c r="BI110" i="15"/>
  <c r="BH110" i="15"/>
  <c r="BG110" i="15"/>
  <c r="BF110" i="15"/>
  <c r="T110" i="15"/>
  <c r="R110" i="15"/>
  <c r="P110" i="15"/>
  <c r="BK110" i="15"/>
  <c r="J110" i="15"/>
  <c r="BE110" i="15" s="1"/>
  <c r="BI106" i="15"/>
  <c r="BH106" i="15"/>
  <c r="BG106" i="15"/>
  <c r="BF106" i="15"/>
  <c r="T106" i="15"/>
  <c r="R106" i="15"/>
  <c r="P106" i="15"/>
  <c r="BK106" i="15"/>
  <c r="J106" i="15"/>
  <c r="BE106" i="15" s="1"/>
  <c r="BI105" i="15"/>
  <c r="BH105" i="15"/>
  <c r="BG105" i="15"/>
  <c r="BF105" i="15"/>
  <c r="T105" i="15"/>
  <c r="R105" i="15"/>
  <c r="P105" i="15"/>
  <c r="BK105" i="15"/>
  <c r="J105" i="15"/>
  <c r="BE105" i="15" s="1"/>
  <c r="BI104" i="15"/>
  <c r="BH104" i="15"/>
  <c r="BG104" i="15"/>
  <c r="BF104" i="15"/>
  <c r="T104" i="15"/>
  <c r="R104" i="15"/>
  <c r="P104" i="15"/>
  <c r="BK104" i="15"/>
  <c r="J104" i="15"/>
  <c r="BE104" i="15" s="1"/>
  <c r="BI103" i="15"/>
  <c r="BH103" i="15"/>
  <c r="BG103" i="15"/>
  <c r="BF103" i="15"/>
  <c r="T103" i="15"/>
  <c r="R103" i="15"/>
  <c r="P103" i="15"/>
  <c r="BK103" i="15"/>
  <c r="J103" i="15"/>
  <c r="BE103" i="15" s="1"/>
  <c r="BI102" i="15"/>
  <c r="BH102" i="15"/>
  <c r="BG102" i="15"/>
  <c r="BF102" i="15"/>
  <c r="T102" i="15"/>
  <c r="R102" i="15"/>
  <c r="P102" i="15"/>
  <c r="BK102" i="15"/>
  <c r="J102" i="15"/>
  <c r="BE102" i="15" s="1"/>
  <c r="BI101" i="15"/>
  <c r="BH101" i="15"/>
  <c r="BG101" i="15"/>
  <c r="BF101" i="15"/>
  <c r="T101" i="15"/>
  <c r="R101" i="15"/>
  <c r="P101" i="15"/>
  <c r="BK101" i="15"/>
  <c r="J101" i="15"/>
  <c r="BE101" i="15" s="1"/>
  <c r="BI100" i="15"/>
  <c r="BH100" i="15"/>
  <c r="BG100" i="15"/>
  <c r="BF100" i="15"/>
  <c r="T100" i="15"/>
  <c r="R100" i="15"/>
  <c r="P100" i="15"/>
  <c r="BK100" i="15"/>
  <c r="J100" i="15"/>
  <c r="BE100" i="15" s="1"/>
  <c r="BI97" i="15"/>
  <c r="BH97" i="15"/>
  <c r="BG97" i="15"/>
  <c r="BF97" i="15"/>
  <c r="T97" i="15"/>
  <c r="R97" i="15"/>
  <c r="P97" i="15"/>
  <c r="BK97" i="15"/>
  <c r="J97" i="15"/>
  <c r="BE97" i="15" s="1"/>
  <c r="BI92" i="15"/>
  <c r="BH92" i="15"/>
  <c r="BG92" i="15"/>
  <c r="BF92" i="15"/>
  <c r="T92" i="15"/>
  <c r="R92" i="15"/>
  <c r="P92" i="15"/>
  <c r="BK92" i="15"/>
  <c r="J92" i="15"/>
  <c r="BE92" i="15" s="1"/>
  <c r="BI89" i="15"/>
  <c r="F34" i="15" s="1"/>
  <c r="BD65" i="1" s="1"/>
  <c r="BH89" i="15"/>
  <c r="F33" i="15"/>
  <c r="BC65" i="1" s="1"/>
  <c r="BG89" i="15"/>
  <c r="F32" i="15" s="1"/>
  <c r="BB65" i="1" s="1"/>
  <c r="BF89" i="15"/>
  <c r="J31" i="15" s="1"/>
  <c r="AW65" i="1" s="1"/>
  <c r="F31" i="15"/>
  <c r="BA65" i="1" s="1"/>
  <c r="T89" i="15"/>
  <c r="T88" i="15" s="1"/>
  <c r="T87" i="15" s="1"/>
  <c r="T86" i="15" s="1"/>
  <c r="R89" i="15"/>
  <c r="R88" i="15" s="1"/>
  <c r="R87" i="15" s="1"/>
  <c r="R86" i="15" s="1"/>
  <c r="P89" i="15"/>
  <c r="P88" i="15" s="1"/>
  <c r="P87" i="15" s="1"/>
  <c r="P86" i="15" s="1"/>
  <c r="AU65" i="1" s="1"/>
  <c r="BK89" i="15"/>
  <c r="BK88" i="15"/>
  <c r="BK87" i="15" s="1"/>
  <c r="J89" i="15"/>
  <c r="BE89" i="15" s="1"/>
  <c r="F80" i="15"/>
  <c r="E78" i="15"/>
  <c r="F49" i="15"/>
  <c r="E47" i="15"/>
  <c r="J21" i="15"/>
  <c r="E21" i="15"/>
  <c r="J82" i="15"/>
  <c r="J51" i="15"/>
  <c r="J20" i="15"/>
  <c r="J18" i="15"/>
  <c r="E18" i="15"/>
  <c r="F52" i="15" s="1"/>
  <c r="J17" i="15"/>
  <c r="J15" i="15"/>
  <c r="E15" i="15"/>
  <c r="F82" i="15" s="1"/>
  <c r="J14" i="15"/>
  <c r="J12" i="15"/>
  <c r="J80" i="15" s="1"/>
  <c r="E7" i="15"/>
  <c r="E45" i="15" s="1"/>
  <c r="AY64" i="1"/>
  <c r="AX64" i="1"/>
  <c r="BI165" i="14"/>
  <c r="BH165" i="14"/>
  <c r="BG165" i="14"/>
  <c r="BF165" i="14"/>
  <c r="T165" i="14"/>
  <c r="T164" i="14" s="1"/>
  <c r="R165" i="14"/>
  <c r="R164" i="14"/>
  <c r="P165" i="14"/>
  <c r="P164" i="14" s="1"/>
  <c r="BK165" i="14"/>
  <c r="BK164" i="14"/>
  <c r="J164" i="14" s="1"/>
  <c r="J68" i="14" s="1"/>
  <c r="J165" i="14"/>
  <c r="BE165" i="14"/>
  <c r="BI163" i="14"/>
  <c r="BH163" i="14"/>
  <c r="BG163" i="14"/>
  <c r="BF163" i="14"/>
  <c r="T163" i="14"/>
  <c r="R163" i="14"/>
  <c r="P163" i="14"/>
  <c r="BK163" i="14"/>
  <c r="BK160" i="14" s="1"/>
  <c r="J163" i="14"/>
  <c r="BE163" i="14" s="1"/>
  <c r="BI162" i="14"/>
  <c r="BH162" i="14"/>
  <c r="BG162" i="14"/>
  <c r="BF162" i="14"/>
  <c r="T162" i="14"/>
  <c r="R162" i="14"/>
  <c r="P162" i="14"/>
  <c r="BK162" i="14"/>
  <c r="J162" i="14"/>
  <c r="BE162" i="14"/>
  <c r="BI161" i="14"/>
  <c r="BH161" i="14"/>
  <c r="BG161" i="14"/>
  <c r="BF161" i="14"/>
  <c r="T161" i="14"/>
  <c r="T160" i="14" s="1"/>
  <c r="T159" i="14" s="1"/>
  <c r="R161" i="14"/>
  <c r="R160" i="14" s="1"/>
  <c r="R159" i="14" s="1"/>
  <c r="P161" i="14"/>
  <c r="P160" i="14"/>
  <c r="BK161" i="14"/>
  <c r="J161" i="14"/>
  <c r="BE161" i="14"/>
  <c r="BI158" i="14"/>
  <c r="BH158" i="14"/>
  <c r="BG158" i="14"/>
  <c r="BF158" i="14"/>
  <c r="T158" i="14"/>
  <c r="R158" i="14"/>
  <c r="P158" i="14"/>
  <c r="BK158" i="14"/>
  <c r="J158" i="14"/>
  <c r="BE158" i="14"/>
  <c r="BI157" i="14"/>
  <c r="BH157" i="14"/>
  <c r="BG157" i="14"/>
  <c r="BF157" i="14"/>
  <c r="T157" i="14"/>
  <c r="R157" i="14"/>
  <c r="P157" i="14"/>
  <c r="BK157" i="14"/>
  <c r="J157" i="14"/>
  <c r="BE157" i="14"/>
  <c r="BI156" i="14"/>
  <c r="BH156" i="14"/>
  <c r="BG156" i="14"/>
  <c r="BF156" i="14"/>
  <c r="T156" i="14"/>
  <c r="T155" i="14"/>
  <c r="R156" i="14"/>
  <c r="R155" i="14" s="1"/>
  <c r="P156" i="14"/>
  <c r="P155" i="14"/>
  <c r="BK156" i="14"/>
  <c r="BK155" i="14" s="1"/>
  <c r="J155" i="14" s="1"/>
  <c r="J65" i="14" s="1"/>
  <c r="J156" i="14"/>
  <c r="BE156" i="14" s="1"/>
  <c r="BI154" i="14"/>
  <c r="BH154" i="14"/>
  <c r="BG154" i="14"/>
  <c r="BF154" i="14"/>
  <c r="T154" i="14"/>
  <c r="R154" i="14"/>
  <c r="P154" i="14"/>
  <c r="BK154" i="14"/>
  <c r="J154" i="14"/>
  <c r="BE154" i="14"/>
  <c r="BI153" i="14"/>
  <c r="BH153" i="14"/>
  <c r="BG153" i="14"/>
  <c r="BF153" i="14"/>
  <c r="T153" i="14"/>
  <c r="R153" i="14"/>
  <c r="P153" i="14"/>
  <c r="BK153" i="14"/>
  <c r="J153" i="14"/>
  <c r="BE153" i="14" s="1"/>
  <c r="BI150" i="14"/>
  <c r="BH150" i="14"/>
  <c r="BG150" i="14"/>
  <c r="BF150" i="14"/>
  <c r="T150" i="14"/>
  <c r="R150" i="14"/>
  <c r="P150" i="14"/>
  <c r="BK150" i="14"/>
  <c r="J150" i="14"/>
  <c r="BE150" i="14"/>
  <c r="BI149" i="14"/>
  <c r="BH149" i="14"/>
  <c r="BG149" i="14"/>
  <c r="BF149" i="14"/>
  <c r="T149" i="14"/>
  <c r="T148" i="14" s="1"/>
  <c r="R149" i="14"/>
  <c r="R148" i="14"/>
  <c r="P149" i="14"/>
  <c r="P148" i="14" s="1"/>
  <c r="BK149" i="14"/>
  <c r="BK148" i="14"/>
  <c r="J148" i="14" s="1"/>
  <c r="J64" i="14" s="1"/>
  <c r="J149" i="14"/>
  <c r="BE149" i="14"/>
  <c r="BI147" i="14"/>
  <c r="BH147" i="14"/>
  <c r="BG147" i="14"/>
  <c r="BF147" i="14"/>
  <c r="T147" i="14"/>
  <c r="R147" i="14"/>
  <c r="P147" i="14"/>
  <c r="BK147" i="14"/>
  <c r="BK143" i="14" s="1"/>
  <c r="J143" i="14" s="1"/>
  <c r="J63" i="14" s="1"/>
  <c r="J147" i="14"/>
  <c r="BE147" i="14"/>
  <c r="BI144" i="14"/>
  <c r="BH144" i="14"/>
  <c r="BG144" i="14"/>
  <c r="BF144" i="14"/>
  <c r="T144" i="14"/>
  <c r="T143" i="14"/>
  <c r="R144" i="14"/>
  <c r="R143" i="14"/>
  <c r="P144" i="14"/>
  <c r="P143" i="14"/>
  <c r="BK144" i="14"/>
  <c r="J144" i="14"/>
  <c r="BE144" i="14" s="1"/>
  <c r="BI142" i="14"/>
  <c r="BH142" i="14"/>
  <c r="BG142" i="14"/>
  <c r="BF142" i="14"/>
  <c r="T142" i="14"/>
  <c r="R142" i="14"/>
  <c r="P142" i="14"/>
  <c r="BK142" i="14"/>
  <c r="J142" i="14"/>
  <c r="BE142" i="14"/>
  <c r="BI139" i="14"/>
  <c r="BH139" i="14"/>
  <c r="BG139" i="14"/>
  <c r="BF139" i="14"/>
  <c r="T139" i="14"/>
  <c r="R139" i="14"/>
  <c r="P139" i="14"/>
  <c r="BK139" i="14"/>
  <c r="J139" i="14"/>
  <c r="BE139" i="14"/>
  <c r="BI138" i="14"/>
  <c r="BH138" i="14"/>
  <c r="BG138" i="14"/>
  <c r="BF138" i="14"/>
  <c r="T138" i="14"/>
  <c r="T137" i="14"/>
  <c r="R138" i="14"/>
  <c r="R137" i="14" s="1"/>
  <c r="P138" i="14"/>
  <c r="P137" i="14"/>
  <c r="BK138" i="14"/>
  <c r="BK137" i="14" s="1"/>
  <c r="J137" i="14" s="1"/>
  <c r="J62" i="14" s="1"/>
  <c r="J138" i="14"/>
  <c r="BE138" i="14" s="1"/>
  <c r="BI136" i="14"/>
  <c r="BH136" i="14"/>
  <c r="BG136" i="14"/>
  <c r="BF136" i="14"/>
  <c r="T136" i="14"/>
  <c r="R136" i="14"/>
  <c r="P136" i="14"/>
  <c r="BK136" i="14"/>
  <c r="J136" i="14"/>
  <c r="BE136" i="14"/>
  <c r="BI135" i="14"/>
  <c r="BH135" i="14"/>
  <c r="BG135" i="14"/>
  <c r="BF135" i="14"/>
  <c r="T135" i="14"/>
  <c r="R135" i="14"/>
  <c r="P135" i="14"/>
  <c r="BK135" i="14"/>
  <c r="J135" i="14"/>
  <c r="BE135" i="14" s="1"/>
  <c r="BI134" i="14"/>
  <c r="BH134" i="14"/>
  <c r="BG134" i="14"/>
  <c r="BF134" i="14"/>
  <c r="T134" i="14"/>
  <c r="R134" i="14"/>
  <c r="R131" i="14" s="1"/>
  <c r="R89" i="14" s="1"/>
  <c r="R88" i="14" s="1"/>
  <c r="P134" i="14"/>
  <c r="BK134" i="14"/>
  <c r="J134" i="14"/>
  <c r="BE134" i="14"/>
  <c r="BI133" i="14"/>
  <c r="BH133" i="14"/>
  <c r="BG133" i="14"/>
  <c r="BF133" i="14"/>
  <c r="T133" i="14"/>
  <c r="R133" i="14"/>
  <c r="P133" i="14"/>
  <c r="BK133" i="14"/>
  <c r="BK131" i="14" s="1"/>
  <c r="J131" i="14" s="1"/>
  <c r="J61" i="14" s="1"/>
  <c r="J133" i="14"/>
  <c r="BE133" i="14"/>
  <c r="BI132" i="14"/>
  <c r="BH132" i="14"/>
  <c r="BG132" i="14"/>
  <c r="BF132" i="14"/>
  <c r="T132" i="14"/>
  <c r="T131" i="14"/>
  <c r="R132" i="14"/>
  <c r="P132" i="14"/>
  <c r="P131" i="14"/>
  <c r="BK132" i="14"/>
  <c r="J132" i="14"/>
  <c r="BE132" i="14" s="1"/>
  <c r="BI128" i="14"/>
  <c r="BH128" i="14"/>
  <c r="BG128" i="14"/>
  <c r="BF128" i="14"/>
  <c r="T128" i="14"/>
  <c r="T127" i="14"/>
  <c r="R128" i="14"/>
  <c r="R127" i="14"/>
  <c r="P128" i="14"/>
  <c r="P127" i="14"/>
  <c r="BK128" i="14"/>
  <c r="BK127" i="14"/>
  <c r="J127" i="14" s="1"/>
  <c r="J60" i="14" s="1"/>
  <c r="J128" i="14"/>
  <c r="BE128" i="14" s="1"/>
  <c r="BI126" i="14"/>
  <c r="BH126" i="14"/>
  <c r="BG126" i="14"/>
  <c r="BF126" i="14"/>
  <c r="T126" i="14"/>
  <c r="T125" i="14"/>
  <c r="R126" i="14"/>
  <c r="R125" i="14"/>
  <c r="P126" i="14"/>
  <c r="P125" i="14"/>
  <c r="BK126" i="14"/>
  <c r="BK125" i="14"/>
  <c r="J125" i="14"/>
  <c r="J59" i="14" s="1"/>
  <c r="J126" i="14"/>
  <c r="BE126" i="14" s="1"/>
  <c r="BI121" i="14"/>
  <c r="BH121" i="14"/>
  <c r="BG121" i="14"/>
  <c r="BF121" i="14"/>
  <c r="T121" i="14"/>
  <c r="R121" i="14"/>
  <c r="P121" i="14"/>
  <c r="BK121" i="14"/>
  <c r="J121" i="14"/>
  <c r="BE121" i="14"/>
  <c r="BI118" i="14"/>
  <c r="BH118" i="14"/>
  <c r="BG118" i="14"/>
  <c r="BF118" i="14"/>
  <c r="T118" i="14"/>
  <c r="R118" i="14"/>
  <c r="P118" i="14"/>
  <c r="BK118" i="14"/>
  <c r="J118" i="14"/>
  <c r="BE118" i="14" s="1"/>
  <c r="BI117" i="14"/>
  <c r="BH117" i="14"/>
  <c r="BG117" i="14"/>
  <c r="BF117" i="14"/>
  <c r="T117" i="14"/>
  <c r="R117" i="14"/>
  <c r="P117" i="14"/>
  <c r="BK117" i="14"/>
  <c r="J117" i="14"/>
  <c r="BE117" i="14"/>
  <c r="BI113" i="14"/>
  <c r="BH113" i="14"/>
  <c r="BG113" i="14"/>
  <c r="BF113" i="14"/>
  <c r="T113" i="14"/>
  <c r="R113" i="14"/>
  <c r="P113" i="14"/>
  <c r="BK113" i="14"/>
  <c r="J113" i="14"/>
  <c r="BE113" i="14" s="1"/>
  <c r="BI112" i="14"/>
  <c r="BH112" i="14"/>
  <c r="BG112" i="14"/>
  <c r="BF112" i="14"/>
  <c r="T112" i="14"/>
  <c r="R112" i="14"/>
  <c r="P112" i="14"/>
  <c r="BK112" i="14"/>
  <c r="J112" i="14"/>
  <c r="BE112" i="14"/>
  <c r="BI111" i="14"/>
  <c r="BH111" i="14"/>
  <c r="BG111" i="14"/>
  <c r="BF111" i="14"/>
  <c r="T111" i="14"/>
  <c r="R111" i="14"/>
  <c r="P111" i="14"/>
  <c r="BK111" i="14"/>
  <c r="J111" i="14"/>
  <c r="BE111" i="14" s="1"/>
  <c r="BI110" i="14"/>
  <c r="BH110" i="14"/>
  <c r="BG110" i="14"/>
  <c r="BF110" i="14"/>
  <c r="T110" i="14"/>
  <c r="R110" i="14"/>
  <c r="P110" i="14"/>
  <c r="BK110" i="14"/>
  <c r="J110" i="14"/>
  <c r="BE110" i="14"/>
  <c r="BI109" i="14"/>
  <c r="BH109" i="14"/>
  <c r="BG109" i="14"/>
  <c r="BF109" i="14"/>
  <c r="T109" i="14"/>
  <c r="R109" i="14"/>
  <c r="P109" i="14"/>
  <c r="BK109" i="14"/>
  <c r="J109" i="14"/>
  <c r="BE109" i="14" s="1"/>
  <c r="BI108" i="14"/>
  <c r="BH108" i="14"/>
  <c r="BG108" i="14"/>
  <c r="BF108" i="14"/>
  <c r="T108" i="14"/>
  <c r="R108" i="14"/>
  <c r="P108" i="14"/>
  <c r="BK108" i="14"/>
  <c r="J108" i="14"/>
  <c r="BE108" i="14"/>
  <c r="BI107" i="14"/>
  <c r="BH107" i="14"/>
  <c r="BG107" i="14"/>
  <c r="BF107" i="14"/>
  <c r="T107" i="14"/>
  <c r="R107" i="14"/>
  <c r="P107" i="14"/>
  <c r="BK107" i="14"/>
  <c r="J107" i="14"/>
  <c r="BE107" i="14" s="1"/>
  <c r="BI104" i="14"/>
  <c r="BH104" i="14"/>
  <c r="BG104" i="14"/>
  <c r="BF104" i="14"/>
  <c r="T104" i="14"/>
  <c r="R104" i="14"/>
  <c r="P104" i="14"/>
  <c r="BK104" i="14"/>
  <c r="J104" i="14"/>
  <c r="BE104" i="14"/>
  <c r="BI99" i="14"/>
  <c r="BH99" i="14"/>
  <c r="BG99" i="14"/>
  <c r="BF99" i="14"/>
  <c r="T99" i="14"/>
  <c r="R99" i="14"/>
  <c r="P99" i="14"/>
  <c r="BK99" i="14"/>
  <c r="J99" i="14"/>
  <c r="BE99" i="14" s="1"/>
  <c r="BI96" i="14"/>
  <c r="BH96" i="14"/>
  <c r="BG96" i="14"/>
  <c r="BF96" i="14"/>
  <c r="T96" i="14"/>
  <c r="R96" i="14"/>
  <c r="P96" i="14"/>
  <c r="BK96" i="14"/>
  <c r="J96" i="14"/>
  <c r="BE96" i="14"/>
  <c r="BI95" i="14"/>
  <c r="BH95" i="14"/>
  <c r="BG95" i="14"/>
  <c r="BF95" i="14"/>
  <c r="J31" i="14" s="1"/>
  <c r="AW64" i="1" s="1"/>
  <c r="T95" i="14"/>
  <c r="T90" i="14" s="1"/>
  <c r="T89" i="14" s="1"/>
  <c r="T88" i="14" s="1"/>
  <c r="R95" i="14"/>
  <c r="P95" i="14"/>
  <c r="BK95" i="14"/>
  <c r="J95" i="14"/>
  <c r="BE95" i="14" s="1"/>
  <c r="J30" i="14" s="1"/>
  <c r="AV64" i="1" s="1"/>
  <c r="BI94" i="14"/>
  <c r="BH94" i="14"/>
  <c r="BG94" i="14"/>
  <c r="F32" i="14" s="1"/>
  <c r="BB64" i="1" s="1"/>
  <c r="BF94" i="14"/>
  <c r="T94" i="14"/>
  <c r="R94" i="14"/>
  <c r="P94" i="14"/>
  <c r="P90" i="14" s="1"/>
  <c r="P89" i="14" s="1"/>
  <c r="BK94" i="14"/>
  <c r="J94" i="14"/>
  <c r="BE94" i="14"/>
  <c r="BI91" i="14"/>
  <c r="F34" i="14" s="1"/>
  <c r="BD64" i="1" s="1"/>
  <c r="BH91" i="14"/>
  <c r="F33" i="14"/>
  <c r="BC64" i="1" s="1"/>
  <c r="BG91" i="14"/>
  <c r="BF91" i="14"/>
  <c r="F31" i="14"/>
  <c r="BA64" i="1" s="1"/>
  <c r="T91" i="14"/>
  <c r="R91" i="14"/>
  <c r="R90" i="14"/>
  <c r="P91" i="14"/>
  <c r="BK91" i="14"/>
  <c r="BK90" i="14"/>
  <c r="J90" i="14" s="1"/>
  <c r="J58" i="14" s="1"/>
  <c r="J91" i="14"/>
  <c r="BE91" i="14"/>
  <c r="F30" i="14" s="1"/>
  <c r="AZ64" i="1" s="1"/>
  <c r="F82" i="14"/>
  <c r="E80" i="14"/>
  <c r="F49" i="14"/>
  <c r="E47" i="14"/>
  <c r="J21" i="14"/>
  <c r="E21" i="14"/>
  <c r="J51" i="14" s="1"/>
  <c r="J84" i="14"/>
  <c r="J20" i="14"/>
  <c r="J18" i="14"/>
  <c r="E18" i="14"/>
  <c r="F85" i="14" s="1"/>
  <c r="J17" i="14"/>
  <c r="J15" i="14"/>
  <c r="E15" i="14"/>
  <c r="F84" i="14"/>
  <c r="F51" i="14"/>
  <c r="J14" i="14"/>
  <c r="J12" i="14"/>
  <c r="J82" i="14"/>
  <c r="J49" i="14"/>
  <c r="E7" i="14"/>
  <c r="E78" i="14" s="1"/>
  <c r="AY63" i="1"/>
  <c r="AX63" i="1"/>
  <c r="BI147" i="13"/>
  <c r="BH147" i="13"/>
  <c r="BG147" i="13"/>
  <c r="BF147" i="13"/>
  <c r="T147" i="13"/>
  <c r="T146" i="13"/>
  <c r="R147" i="13"/>
  <c r="R146" i="13"/>
  <c r="P147" i="13"/>
  <c r="P146" i="13"/>
  <c r="BK147" i="13"/>
  <c r="BK146" i="13"/>
  <c r="J146" i="13" s="1"/>
  <c r="J66" i="13" s="1"/>
  <c r="J147" i="13"/>
  <c r="BE147" i="13"/>
  <c r="BI145" i="13"/>
  <c r="BH145" i="13"/>
  <c r="BG145" i="13"/>
  <c r="BF145" i="13"/>
  <c r="T145" i="13"/>
  <c r="R145" i="13"/>
  <c r="P145" i="13"/>
  <c r="P143" i="13" s="1"/>
  <c r="P142" i="13" s="1"/>
  <c r="BK145" i="13"/>
  <c r="J145" i="13"/>
  <c r="BE145" i="13"/>
  <c r="BI144" i="13"/>
  <c r="BH144" i="13"/>
  <c r="BG144" i="13"/>
  <c r="BF144" i="13"/>
  <c r="T144" i="13"/>
  <c r="T143" i="13"/>
  <c r="T142" i="13" s="1"/>
  <c r="R144" i="13"/>
  <c r="R143" i="13"/>
  <c r="R142" i="13"/>
  <c r="P144" i="13"/>
  <c r="BK144" i="13"/>
  <c r="BK143" i="13" s="1"/>
  <c r="J144" i="13"/>
  <c r="BE144" i="13"/>
  <c r="BI141" i="13"/>
  <c r="BH141" i="13"/>
  <c r="BG141" i="13"/>
  <c r="BF141" i="13"/>
  <c r="T141" i="13"/>
  <c r="R141" i="13"/>
  <c r="P141" i="13"/>
  <c r="P139" i="13" s="1"/>
  <c r="P138" i="13" s="1"/>
  <c r="BK141" i="13"/>
  <c r="J141" i="13"/>
  <c r="BE141" i="13"/>
  <c r="BI140" i="13"/>
  <c r="BH140" i="13"/>
  <c r="BG140" i="13"/>
  <c r="BF140" i="13"/>
  <c r="T140" i="13"/>
  <c r="T139" i="13"/>
  <c r="T138" i="13" s="1"/>
  <c r="R140" i="13"/>
  <c r="R139" i="13"/>
  <c r="R138" i="13"/>
  <c r="P140" i="13"/>
  <c r="BK140" i="13"/>
  <c r="BK139" i="13" s="1"/>
  <c r="J140" i="13"/>
  <c r="BE140" i="13"/>
  <c r="BI137" i="13"/>
  <c r="BH137" i="13"/>
  <c r="BG137" i="13"/>
  <c r="BF137" i="13"/>
  <c r="T137" i="13"/>
  <c r="R137" i="13"/>
  <c r="P137" i="13"/>
  <c r="BK137" i="13"/>
  <c r="BK135" i="13" s="1"/>
  <c r="J135" i="13" s="1"/>
  <c r="J61" i="13" s="1"/>
  <c r="J137" i="13"/>
  <c r="BE137" i="13"/>
  <c r="BI136" i="13"/>
  <c r="BH136" i="13"/>
  <c r="BG136" i="13"/>
  <c r="BF136" i="13"/>
  <c r="T136" i="13"/>
  <c r="T135" i="13"/>
  <c r="R136" i="13"/>
  <c r="R135" i="13"/>
  <c r="P136" i="13"/>
  <c r="P135" i="13"/>
  <c r="BK136" i="13"/>
  <c r="J136" i="13"/>
  <c r="BE136" i="13" s="1"/>
  <c r="BI134" i="13"/>
  <c r="BH134" i="13"/>
  <c r="BG134" i="13"/>
  <c r="BF134" i="13"/>
  <c r="T134" i="13"/>
  <c r="R134" i="13"/>
  <c r="P134" i="13"/>
  <c r="BK134" i="13"/>
  <c r="J134" i="13"/>
  <c r="BE134" i="13"/>
  <c r="BI133" i="13"/>
  <c r="BH133" i="13"/>
  <c r="BG133" i="13"/>
  <c r="BF133" i="13"/>
  <c r="T133" i="13"/>
  <c r="R133" i="13"/>
  <c r="P133" i="13"/>
  <c r="BK133" i="13"/>
  <c r="J133" i="13"/>
  <c r="BE133" i="13"/>
  <c r="BI132" i="13"/>
  <c r="BH132" i="13"/>
  <c r="BG132" i="13"/>
  <c r="BF132" i="13"/>
  <c r="T132" i="13"/>
  <c r="R132" i="13"/>
  <c r="P132" i="13"/>
  <c r="BK132" i="13"/>
  <c r="J132" i="13"/>
  <c r="BE132" i="13"/>
  <c r="BI131" i="13"/>
  <c r="BH131" i="13"/>
  <c r="BG131" i="13"/>
  <c r="BF131" i="13"/>
  <c r="T131" i="13"/>
  <c r="R131" i="13"/>
  <c r="P131" i="13"/>
  <c r="BK131" i="13"/>
  <c r="J131" i="13"/>
  <c r="BE131" i="13"/>
  <c r="BI130" i="13"/>
  <c r="BH130" i="13"/>
  <c r="BG130" i="13"/>
  <c r="BF130" i="13"/>
  <c r="T130" i="13"/>
  <c r="R130" i="13"/>
  <c r="P130" i="13"/>
  <c r="BK130" i="13"/>
  <c r="J130" i="13"/>
  <c r="BE130" i="13"/>
  <c r="BI129" i="13"/>
  <c r="BH129" i="13"/>
  <c r="BG129" i="13"/>
  <c r="BF129" i="13"/>
  <c r="T129" i="13"/>
  <c r="R129" i="13"/>
  <c r="P129" i="13"/>
  <c r="BK129" i="13"/>
  <c r="J129" i="13"/>
  <c r="BE129" i="13"/>
  <c r="BI128" i="13"/>
  <c r="BH128" i="13"/>
  <c r="BG128" i="13"/>
  <c r="BF128" i="13"/>
  <c r="T128" i="13"/>
  <c r="R128" i="13"/>
  <c r="P128" i="13"/>
  <c r="BK128" i="13"/>
  <c r="J128" i="13"/>
  <c r="BE128" i="13"/>
  <c r="BI127" i="13"/>
  <c r="BH127" i="13"/>
  <c r="BG127" i="13"/>
  <c r="BF127" i="13"/>
  <c r="T127" i="13"/>
  <c r="R127" i="13"/>
  <c r="P127" i="13"/>
  <c r="BK127" i="13"/>
  <c r="J127" i="13"/>
  <c r="BE127" i="13"/>
  <c r="BI126" i="13"/>
  <c r="BH126" i="13"/>
  <c r="BG126" i="13"/>
  <c r="BF126" i="13"/>
  <c r="T126" i="13"/>
  <c r="R126" i="13"/>
  <c r="P126" i="13"/>
  <c r="BK126" i="13"/>
  <c r="J126" i="13"/>
  <c r="BE126" i="13"/>
  <c r="BI125" i="13"/>
  <c r="BH125" i="13"/>
  <c r="BG125" i="13"/>
  <c r="BF125" i="13"/>
  <c r="T125" i="13"/>
  <c r="R125" i="13"/>
  <c r="P125" i="13"/>
  <c r="BK125" i="13"/>
  <c r="J125" i="13"/>
  <c r="BE125" i="13"/>
  <c r="BI124" i="13"/>
  <c r="BH124" i="13"/>
  <c r="BG124" i="13"/>
  <c r="BF124" i="13"/>
  <c r="T124" i="13"/>
  <c r="R124" i="13"/>
  <c r="P124" i="13"/>
  <c r="BK124" i="13"/>
  <c r="J124" i="13"/>
  <c r="BE124" i="13"/>
  <c r="BI123" i="13"/>
  <c r="BH123" i="13"/>
  <c r="BG123" i="13"/>
  <c r="BF123" i="13"/>
  <c r="T123" i="13"/>
  <c r="R123" i="13"/>
  <c r="P123" i="13"/>
  <c r="BK123" i="13"/>
  <c r="J123" i="13"/>
  <c r="BE123" i="13"/>
  <c r="BI122" i="13"/>
  <c r="BH122" i="13"/>
  <c r="BG122" i="13"/>
  <c r="BF122" i="13"/>
  <c r="T122" i="13"/>
  <c r="R122" i="13"/>
  <c r="P122" i="13"/>
  <c r="BK122" i="13"/>
  <c r="J122" i="13"/>
  <c r="BE122" i="13"/>
  <c r="BI121" i="13"/>
  <c r="BH121" i="13"/>
  <c r="BG121" i="13"/>
  <c r="BF121" i="13"/>
  <c r="T121" i="13"/>
  <c r="R121" i="13"/>
  <c r="P121" i="13"/>
  <c r="P118" i="13" s="1"/>
  <c r="BK121" i="13"/>
  <c r="J121" i="13"/>
  <c r="BE121" i="13"/>
  <c r="BI120" i="13"/>
  <c r="BH120" i="13"/>
  <c r="BG120" i="13"/>
  <c r="BF120" i="13"/>
  <c r="T120" i="13"/>
  <c r="T118" i="13" s="1"/>
  <c r="R120" i="13"/>
  <c r="P120" i="13"/>
  <c r="BK120" i="13"/>
  <c r="J120" i="13"/>
  <c r="BE120" i="13"/>
  <c r="BI119" i="13"/>
  <c r="BH119" i="13"/>
  <c r="BG119" i="13"/>
  <c r="BF119" i="13"/>
  <c r="T119" i="13"/>
  <c r="R119" i="13"/>
  <c r="R118" i="13"/>
  <c r="P119" i="13"/>
  <c r="BK119" i="13"/>
  <c r="BK118" i="13"/>
  <c r="J118" i="13" s="1"/>
  <c r="J60" i="13" s="1"/>
  <c r="J119" i="13"/>
  <c r="BE119" i="13"/>
  <c r="BI115" i="13"/>
  <c r="BH115" i="13"/>
  <c r="BG115" i="13"/>
  <c r="BF115" i="13"/>
  <c r="T115" i="13"/>
  <c r="T114" i="13"/>
  <c r="R115" i="13"/>
  <c r="R114" i="13"/>
  <c r="P115" i="13"/>
  <c r="P114" i="13"/>
  <c r="BK115" i="13"/>
  <c r="BK114" i="13"/>
  <c r="J114" i="13" s="1"/>
  <c r="J59" i="13" s="1"/>
  <c r="J115" i="13"/>
  <c r="BE115" i="13"/>
  <c r="BI110" i="13"/>
  <c r="BH110" i="13"/>
  <c r="BG110" i="13"/>
  <c r="BF110" i="13"/>
  <c r="T110" i="13"/>
  <c r="R110" i="13"/>
  <c r="P110" i="13"/>
  <c r="BK110" i="13"/>
  <c r="J110" i="13"/>
  <c r="BE110" i="13"/>
  <c r="BI107" i="13"/>
  <c r="BH107" i="13"/>
  <c r="BG107" i="13"/>
  <c r="BF107" i="13"/>
  <c r="T107" i="13"/>
  <c r="R107" i="13"/>
  <c r="P107" i="13"/>
  <c r="BK107" i="13"/>
  <c r="J107" i="13"/>
  <c r="BE107" i="13"/>
  <c r="BI106" i="13"/>
  <c r="BH106" i="13"/>
  <c r="BG106" i="13"/>
  <c r="BF106" i="13"/>
  <c r="T106" i="13"/>
  <c r="R106" i="13"/>
  <c r="P106" i="13"/>
  <c r="BK106" i="13"/>
  <c r="J106" i="13"/>
  <c r="BE106" i="13"/>
  <c r="BI102" i="13"/>
  <c r="BH102" i="13"/>
  <c r="BG102" i="13"/>
  <c r="BF102" i="13"/>
  <c r="T102" i="13"/>
  <c r="R102" i="13"/>
  <c r="P102" i="13"/>
  <c r="BK102" i="13"/>
  <c r="J102" i="13"/>
  <c r="BE102" i="13"/>
  <c r="BI101" i="13"/>
  <c r="BH101" i="13"/>
  <c r="BG101" i="13"/>
  <c r="BF101" i="13"/>
  <c r="T101" i="13"/>
  <c r="R101" i="13"/>
  <c r="P101" i="13"/>
  <c r="BK101" i="13"/>
  <c r="J101" i="13"/>
  <c r="BE101" i="13" s="1"/>
  <c r="BI100" i="13"/>
  <c r="BH100" i="13"/>
  <c r="BG100" i="13"/>
  <c r="BF100" i="13"/>
  <c r="T100" i="13"/>
  <c r="R100" i="13"/>
  <c r="P100" i="13"/>
  <c r="BK100" i="13"/>
  <c r="J100" i="13"/>
  <c r="BE100" i="13"/>
  <c r="BI99" i="13"/>
  <c r="BH99" i="13"/>
  <c r="BG99" i="13"/>
  <c r="BF99" i="13"/>
  <c r="T99" i="13"/>
  <c r="R99" i="13"/>
  <c r="P99" i="13"/>
  <c r="BK99" i="13"/>
  <c r="J99" i="13"/>
  <c r="BE99" i="13" s="1"/>
  <c r="BI98" i="13"/>
  <c r="BH98" i="13"/>
  <c r="BG98" i="13"/>
  <c r="BF98" i="13"/>
  <c r="T98" i="13"/>
  <c r="R98" i="13"/>
  <c r="P98" i="13"/>
  <c r="BK98" i="13"/>
  <c r="J98" i="13"/>
  <c r="BE98" i="13"/>
  <c r="BI97" i="13"/>
  <c r="BH97" i="13"/>
  <c r="BG97" i="13"/>
  <c r="BF97" i="13"/>
  <c r="F31" i="13" s="1"/>
  <c r="BA63" i="1" s="1"/>
  <c r="T97" i="13"/>
  <c r="R97" i="13"/>
  <c r="P97" i="13"/>
  <c r="BK97" i="13"/>
  <c r="J97" i="13"/>
  <c r="BE97" i="13" s="1"/>
  <c r="BI92" i="13"/>
  <c r="BH92" i="13"/>
  <c r="BG92" i="13"/>
  <c r="BF92" i="13"/>
  <c r="T92" i="13"/>
  <c r="R92" i="13"/>
  <c r="P92" i="13"/>
  <c r="BK92" i="13"/>
  <c r="J92" i="13"/>
  <c r="BE92" i="13"/>
  <c r="BI89" i="13"/>
  <c r="F34" i="13" s="1"/>
  <c r="BD63" i="1" s="1"/>
  <c r="BH89" i="13"/>
  <c r="F33" i="13" s="1"/>
  <c r="BC63" i="1" s="1"/>
  <c r="BG89" i="13"/>
  <c r="F32" i="13"/>
  <c r="BB63" i="1" s="1"/>
  <c r="BF89" i="13"/>
  <c r="T89" i="13"/>
  <c r="T88" i="13"/>
  <c r="T87" i="13" s="1"/>
  <c r="T86" i="13" s="1"/>
  <c r="R89" i="13"/>
  <c r="R88" i="13"/>
  <c r="R87" i="13" s="1"/>
  <c r="R86" i="13" s="1"/>
  <c r="P89" i="13"/>
  <c r="P88" i="13"/>
  <c r="P87" i="13" s="1"/>
  <c r="P86" i="13" s="1"/>
  <c r="AU63" i="1" s="1"/>
  <c r="BK89" i="13"/>
  <c r="BK88" i="13" s="1"/>
  <c r="J89" i="13"/>
  <c r="BE89" i="13"/>
  <c r="J30" i="13"/>
  <c r="AV63" i="1" s="1"/>
  <c r="F80" i="13"/>
  <c r="E78" i="13"/>
  <c r="F49" i="13"/>
  <c r="E47" i="13"/>
  <c r="J21" i="13"/>
  <c r="E21" i="13"/>
  <c r="J20" i="13"/>
  <c r="J18" i="13"/>
  <c r="E18" i="13"/>
  <c r="F83" i="13" s="1"/>
  <c r="J17" i="13"/>
  <c r="J15" i="13"/>
  <c r="E15" i="13"/>
  <c r="F82" i="13"/>
  <c r="F51" i="13"/>
  <c r="J14" i="13"/>
  <c r="J12" i="13"/>
  <c r="J80" i="13"/>
  <c r="J49" i="13"/>
  <c r="E7" i="13"/>
  <c r="E76" i="13" s="1"/>
  <c r="AY62" i="1"/>
  <c r="AX62" i="1"/>
  <c r="BI200" i="12"/>
  <c r="BH200" i="12"/>
  <c r="BG200" i="12"/>
  <c r="BF200" i="12"/>
  <c r="T200" i="12"/>
  <c r="R200" i="12"/>
  <c r="P200" i="12"/>
  <c r="BK200" i="12"/>
  <c r="BK198" i="12" s="1"/>
  <c r="J200" i="12"/>
  <c r="BE200" i="12"/>
  <c r="BI199" i="12"/>
  <c r="BH199" i="12"/>
  <c r="BG199" i="12"/>
  <c r="BF199" i="12"/>
  <c r="T199" i="12"/>
  <c r="T198" i="12" s="1"/>
  <c r="R199" i="12"/>
  <c r="R198" i="12"/>
  <c r="P199" i="12"/>
  <c r="P198" i="12" s="1"/>
  <c r="P193" i="12" s="1"/>
  <c r="BK199" i="12"/>
  <c r="J198" i="12"/>
  <c r="J67" i="12" s="1"/>
  <c r="J199" i="12"/>
  <c r="BE199" i="12" s="1"/>
  <c r="BI197" i="12"/>
  <c r="BH197" i="12"/>
  <c r="BG197" i="12"/>
  <c r="BF197" i="12"/>
  <c r="T197" i="12"/>
  <c r="R197" i="12"/>
  <c r="P197" i="12"/>
  <c r="BK197" i="12"/>
  <c r="J197" i="12"/>
  <c r="BE197" i="12" s="1"/>
  <c r="BI196" i="12"/>
  <c r="BH196" i="12"/>
  <c r="BG196" i="12"/>
  <c r="BF196" i="12"/>
  <c r="T196" i="12"/>
  <c r="R196" i="12"/>
  <c r="P196" i="12"/>
  <c r="P194" i="12" s="1"/>
  <c r="BK196" i="12"/>
  <c r="J196" i="12"/>
  <c r="BE196" i="12"/>
  <c r="BI195" i="12"/>
  <c r="BH195" i="12"/>
  <c r="BG195" i="12"/>
  <c r="BF195" i="12"/>
  <c r="T195" i="12"/>
  <c r="T194" i="12"/>
  <c r="T193" i="12" s="1"/>
  <c r="R195" i="12"/>
  <c r="R194" i="12"/>
  <c r="R193" i="12" s="1"/>
  <c r="P195" i="12"/>
  <c r="BK195" i="12"/>
  <c r="J195" i="12"/>
  <c r="BE195" i="12"/>
  <c r="BI192" i="12"/>
  <c r="BH192" i="12"/>
  <c r="BG192" i="12"/>
  <c r="BF192" i="12"/>
  <c r="T192" i="12"/>
  <c r="R192" i="12"/>
  <c r="P192" i="12"/>
  <c r="P189" i="12" s="1"/>
  <c r="BK192" i="12"/>
  <c r="J192" i="12"/>
  <c r="BE192" i="12"/>
  <c r="BI191" i="12"/>
  <c r="BH191" i="12"/>
  <c r="BG191" i="12"/>
  <c r="BF191" i="12"/>
  <c r="T191" i="12"/>
  <c r="T189" i="12" s="1"/>
  <c r="R191" i="12"/>
  <c r="R189" i="12" s="1"/>
  <c r="P191" i="12"/>
  <c r="BK191" i="12"/>
  <c r="J191" i="12"/>
  <c r="BE191" i="12"/>
  <c r="BI190" i="12"/>
  <c r="BH190" i="12"/>
  <c r="BG190" i="12"/>
  <c r="BF190" i="12"/>
  <c r="T190" i="12"/>
  <c r="R190" i="12"/>
  <c r="P190" i="12"/>
  <c r="BK190" i="12"/>
  <c r="BK189" i="12" s="1"/>
  <c r="J189" i="12" s="1"/>
  <c r="J64" i="12" s="1"/>
  <c r="J190" i="12"/>
  <c r="BE190" i="12"/>
  <c r="BI188" i="12"/>
  <c r="BH188" i="12"/>
  <c r="BG188" i="12"/>
  <c r="BF188" i="12"/>
  <c r="T188" i="12"/>
  <c r="R188" i="12"/>
  <c r="P188" i="12"/>
  <c r="BK188" i="12"/>
  <c r="J188" i="12"/>
  <c r="BE188" i="12"/>
  <c r="BI187" i="12"/>
  <c r="BH187" i="12"/>
  <c r="BG187" i="12"/>
  <c r="BF187" i="12"/>
  <c r="T187" i="12"/>
  <c r="R187" i="12"/>
  <c r="R182" i="12" s="1"/>
  <c r="P187" i="12"/>
  <c r="BK187" i="12"/>
  <c r="J187" i="12"/>
  <c r="BE187" i="12" s="1"/>
  <c r="BI184" i="12"/>
  <c r="BH184" i="12"/>
  <c r="BG184" i="12"/>
  <c r="BF184" i="12"/>
  <c r="T184" i="12"/>
  <c r="R184" i="12"/>
  <c r="P184" i="12"/>
  <c r="BK184" i="12"/>
  <c r="BK182" i="12" s="1"/>
  <c r="J182" i="12" s="1"/>
  <c r="J63" i="12" s="1"/>
  <c r="J184" i="12"/>
  <c r="BE184" i="12"/>
  <c r="BI183" i="12"/>
  <c r="BH183" i="12"/>
  <c r="BG183" i="12"/>
  <c r="BF183" i="12"/>
  <c r="T183" i="12"/>
  <c r="T182" i="12" s="1"/>
  <c r="R183" i="12"/>
  <c r="P183" i="12"/>
  <c r="P182" i="12"/>
  <c r="BK183" i="12"/>
  <c r="J183" i="12"/>
  <c r="BE183" i="12" s="1"/>
  <c r="BI179" i="12"/>
  <c r="BH179" i="12"/>
  <c r="BG179" i="12"/>
  <c r="BF179" i="12"/>
  <c r="T179" i="12"/>
  <c r="T178" i="12" s="1"/>
  <c r="R179" i="12"/>
  <c r="R178" i="12"/>
  <c r="P179" i="12"/>
  <c r="P178" i="12" s="1"/>
  <c r="BK179" i="12"/>
  <c r="BK178" i="12"/>
  <c r="J178" i="12"/>
  <c r="J62" i="12" s="1"/>
  <c r="J179" i="12"/>
  <c r="BE179" i="12" s="1"/>
  <c r="BI177" i="12"/>
  <c r="BH177" i="12"/>
  <c r="BG177" i="12"/>
  <c r="BF177" i="12"/>
  <c r="T177" i="12"/>
  <c r="R177" i="12"/>
  <c r="P177" i="12"/>
  <c r="BK177" i="12"/>
  <c r="J177" i="12"/>
  <c r="BE177" i="12"/>
  <c r="BI176" i="12"/>
  <c r="BH176" i="12"/>
  <c r="BG176" i="12"/>
  <c r="BF176" i="12"/>
  <c r="T176" i="12"/>
  <c r="R176" i="12"/>
  <c r="P176" i="12"/>
  <c r="BK176" i="12"/>
  <c r="J176" i="12"/>
  <c r="BE176" i="12"/>
  <c r="BI175" i="12"/>
  <c r="BH175" i="12"/>
  <c r="BG175" i="12"/>
  <c r="BF175" i="12"/>
  <c r="T175" i="12"/>
  <c r="R175" i="12"/>
  <c r="P175" i="12"/>
  <c r="BK175" i="12"/>
  <c r="J175" i="12"/>
  <c r="BE175" i="12"/>
  <c r="BI174" i="12"/>
  <c r="BH174" i="12"/>
  <c r="BG174" i="12"/>
  <c r="BF174" i="12"/>
  <c r="T174" i="12"/>
  <c r="R174" i="12"/>
  <c r="P174" i="12"/>
  <c r="BK174" i="12"/>
  <c r="J174" i="12"/>
  <c r="BE174" i="12"/>
  <c r="BI173" i="12"/>
  <c r="BH173" i="12"/>
  <c r="BG173" i="12"/>
  <c r="BF173" i="12"/>
  <c r="T173" i="12"/>
  <c r="R173" i="12"/>
  <c r="P173" i="12"/>
  <c r="BK173" i="12"/>
  <c r="J173" i="12"/>
  <c r="BE173" i="12"/>
  <c r="BI172" i="12"/>
  <c r="BH172" i="12"/>
  <c r="BG172" i="12"/>
  <c r="BF172" i="12"/>
  <c r="T172" i="12"/>
  <c r="R172" i="12"/>
  <c r="P172" i="12"/>
  <c r="BK172" i="12"/>
  <c r="J172" i="12"/>
  <c r="BE172" i="12" s="1"/>
  <c r="BI171" i="12"/>
  <c r="BH171" i="12"/>
  <c r="BG171" i="12"/>
  <c r="BF171" i="12"/>
  <c r="T171" i="12"/>
  <c r="R171" i="12"/>
  <c r="P171" i="12"/>
  <c r="BK171" i="12"/>
  <c r="J171" i="12"/>
  <c r="BE171" i="12"/>
  <c r="BI170" i="12"/>
  <c r="BH170" i="12"/>
  <c r="BG170" i="12"/>
  <c r="BF170" i="12"/>
  <c r="T170" i="12"/>
  <c r="R170" i="12"/>
  <c r="P170" i="12"/>
  <c r="BK170" i="12"/>
  <c r="J170" i="12"/>
  <c r="BE170" i="12" s="1"/>
  <c r="BI169" i="12"/>
  <c r="BH169" i="12"/>
  <c r="BG169" i="12"/>
  <c r="BF169" i="12"/>
  <c r="T169" i="12"/>
  <c r="R169" i="12"/>
  <c r="P169" i="12"/>
  <c r="BK169" i="12"/>
  <c r="J169" i="12"/>
  <c r="BE169" i="12"/>
  <c r="BI168" i="12"/>
  <c r="BH168" i="12"/>
  <c r="BG168" i="12"/>
  <c r="BF168" i="12"/>
  <c r="T168" i="12"/>
  <c r="R168" i="12"/>
  <c r="P168" i="12"/>
  <c r="BK168" i="12"/>
  <c r="J168" i="12"/>
  <c r="BE168" i="12" s="1"/>
  <c r="BI167" i="12"/>
  <c r="BH167" i="12"/>
  <c r="BG167" i="12"/>
  <c r="BF167" i="12"/>
  <c r="T167" i="12"/>
  <c r="R167" i="12"/>
  <c r="P167" i="12"/>
  <c r="BK167" i="12"/>
  <c r="J167" i="12"/>
  <c r="BE167" i="12"/>
  <c r="BI166" i="12"/>
  <c r="BH166" i="12"/>
  <c r="BG166" i="12"/>
  <c r="BF166" i="12"/>
  <c r="T166" i="12"/>
  <c r="R166" i="12"/>
  <c r="P166" i="12"/>
  <c r="BK166" i="12"/>
  <c r="J166" i="12"/>
  <c r="BE166" i="12" s="1"/>
  <c r="BI165" i="12"/>
  <c r="BH165" i="12"/>
  <c r="BG165" i="12"/>
  <c r="BF165" i="12"/>
  <c r="T165" i="12"/>
  <c r="R165" i="12"/>
  <c r="P165" i="12"/>
  <c r="BK165" i="12"/>
  <c r="J165" i="12"/>
  <c r="BE165" i="12"/>
  <c r="BI164" i="12"/>
  <c r="BH164" i="12"/>
  <c r="BG164" i="12"/>
  <c r="BF164" i="12"/>
  <c r="T164" i="12"/>
  <c r="R164" i="12"/>
  <c r="P164" i="12"/>
  <c r="BK164" i="12"/>
  <c r="J164" i="12"/>
  <c r="BE164" i="12" s="1"/>
  <c r="BI163" i="12"/>
  <c r="BH163" i="12"/>
  <c r="BG163" i="12"/>
  <c r="BF163" i="12"/>
  <c r="T163" i="12"/>
  <c r="R163" i="12"/>
  <c r="P163" i="12"/>
  <c r="BK163" i="12"/>
  <c r="J163" i="12"/>
  <c r="BE163" i="12"/>
  <c r="BI162" i="12"/>
  <c r="BH162" i="12"/>
  <c r="BG162" i="12"/>
  <c r="BF162" i="12"/>
  <c r="T162" i="12"/>
  <c r="R162" i="12"/>
  <c r="P162" i="12"/>
  <c r="BK162" i="12"/>
  <c r="J162" i="12"/>
  <c r="BE162" i="12" s="1"/>
  <c r="BI161" i="12"/>
  <c r="BH161" i="12"/>
  <c r="BG161" i="12"/>
  <c r="BF161" i="12"/>
  <c r="T161" i="12"/>
  <c r="R161" i="12"/>
  <c r="P161" i="12"/>
  <c r="BK161" i="12"/>
  <c r="J161" i="12"/>
  <c r="BE161" i="12"/>
  <c r="BI160" i="12"/>
  <c r="BH160" i="12"/>
  <c r="BG160" i="12"/>
  <c r="BF160" i="12"/>
  <c r="T160" i="12"/>
  <c r="R160" i="12"/>
  <c r="P160" i="12"/>
  <c r="BK160" i="12"/>
  <c r="J160" i="12"/>
  <c r="BE160" i="12" s="1"/>
  <c r="BI159" i="12"/>
  <c r="BH159" i="12"/>
  <c r="BG159" i="12"/>
  <c r="BF159" i="12"/>
  <c r="T159" i="12"/>
  <c r="R159" i="12"/>
  <c r="P159" i="12"/>
  <c r="BK159" i="12"/>
  <c r="J159" i="12"/>
  <c r="BE159" i="12"/>
  <c r="BI158" i="12"/>
  <c r="BH158" i="12"/>
  <c r="BG158" i="12"/>
  <c r="BF158" i="12"/>
  <c r="T158" i="12"/>
  <c r="R158" i="12"/>
  <c r="P158" i="12"/>
  <c r="BK158" i="12"/>
  <c r="J158" i="12"/>
  <c r="BE158" i="12" s="1"/>
  <c r="BI157" i="12"/>
  <c r="BH157" i="12"/>
  <c r="BG157" i="12"/>
  <c r="BF157" i="12"/>
  <c r="T157" i="12"/>
  <c r="R157" i="12"/>
  <c r="P157" i="12"/>
  <c r="BK157" i="12"/>
  <c r="J157" i="12"/>
  <c r="BE157" i="12"/>
  <c r="BI156" i="12"/>
  <c r="BH156" i="12"/>
  <c r="BG156" i="12"/>
  <c r="BF156" i="12"/>
  <c r="T156" i="12"/>
  <c r="R156" i="12"/>
  <c r="P156" i="12"/>
  <c r="BK156" i="12"/>
  <c r="J156" i="12"/>
  <c r="BE156" i="12" s="1"/>
  <c r="BI155" i="12"/>
  <c r="BH155" i="12"/>
  <c r="BG155" i="12"/>
  <c r="BF155" i="12"/>
  <c r="T155" i="12"/>
  <c r="R155" i="12"/>
  <c r="P155" i="12"/>
  <c r="BK155" i="12"/>
  <c r="J155" i="12"/>
  <c r="BE155" i="12"/>
  <c r="BI154" i="12"/>
  <c r="BH154" i="12"/>
  <c r="BG154" i="12"/>
  <c r="BF154" i="12"/>
  <c r="T154" i="12"/>
  <c r="R154" i="12"/>
  <c r="P154" i="12"/>
  <c r="BK154" i="12"/>
  <c r="J154" i="12"/>
  <c r="BE154" i="12" s="1"/>
  <c r="BI153" i="12"/>
  <c r="BH153" i="12"/>
  <c r="BG153" i="12"/>
  <c r="BF153" i="12"/>
  <c r="T153" i="12"/>
  <c r="R153" i="12"/>
  <c r="P153" i="12"/>
  <c r="BK153" i="12"/>
  <c r="J153" i="12"/>
  <c r="BE153" i="12"/>
  <c r="BI152" i="12"/>
  <c r="BH152" i="12"/>
  <c r="BG152" i="12"/>
  <c r="BF152" i="12"/>
  <c r="T152" i="12"/>
  <c r="R152" i="12"/>
  <c r="P152" i="12"/>
  <c r="BK152" i="12"/>
  <c r="J152" i="12"/>
  <c r="BE152" i="12" s="1"/>
  <c r="BI151" i="12"/>
  <c r="BH151" i="12"/>
  <c r="BG151" i="12"/>
  <c r="BF151" i="12"/>
  <c r="T151" i="12"/>
  <c r="R151" i="12"/>
  <c r="P151" i="12"/>
  <c r="BK151" i="12"/>
  <c r="J151" i="12"/>
  <c r="BE151" i="12"/>
  <c r="BI150" i="12"/>
  <c r="BH150" i="12"/>
  <c r="BG150" i="12"/>
  <c r="BF150" i="12"/>
  <c r="T150" i="12"/>
  <c r="R150" i="12"/>
  <c r="P150" i="12"/>
  <c r="BK150" i="12"/>
  <c r="J150" i="12"/>
  <c r="BE150" i="12"/>
  <c r="BI149" i="12"/>
  <c r="BH149" i="12"/>
  <c r="BG149" i="12"/>
  <c r="BF149" i="12"/>
  <c r="T149" i="12"/>
  <c r="R149" i="12"/>
  <c r="P149" i="12"/>
  <c r="BK149" i="12"/>
  <c r="J149" i="12"/>
  <c r="BE149" i="12"/>
  <c r="BI148" i="12"/>
  <c r="BH148" i="12"/>
  <c r="BG148" i="12"/>
  <c r="BF148" i="12"/>
  <c r="T148" i="12"/>
  <c r="R148" i="12"/>
  <c r="P148" i="12"/>
  <c r="BK148" i="12"/>
  <c r="J148" i="12"/>
  <c r="BE148" i="12"/>
  <c r="BI147" i="12"/>
  <c r="BH147" i="12"/>
  <c r="BG147" i="12"/>
  <c r="BF147" i="12"/>
  <c r="T147" i="12"/>
  <c r="R147" i="12"/>
  <c r="P147" i="12"/>
  <c r="P144" i="12" s="1"/>
  <c r="BK147" i="12"/>
  <c r="J147" i="12"/>
  <c r="BE147" i="12"/>
  <c r="BI146" i="12"/>
  <c r="BH146" i="12"/>
  <c r="BG146" i="12"/>
  <c r="BF146" i="12"/>
  <c r="T146" i="12"/>
  <c r="T144" i="12" s="1"/>
  <c r="R146" i="12"/>
  <c r="P146" i="12"/>
  <c r="BK146" i="12"/>
  <c r="J146" i="12"/>
  <c r="BE146" i="12"/>
  <c r="BI145" i="12"/>
  <c r="BH145" i="12"/>
  <c r="BG145" i="12"/>
  <c r="BF145" i="12"/>
  <c r="T145" i="12"/>
  <c r="R145" i="12"/>
  <c r="R144" i="12"/>
  <c r="P145" i="12"/>
  <c r="BK145" i="12"/>
  <c r="BK144" i="12"/>
  <c r="J144" i="12" s="1"/>
  <c r="J61" i="12" s="1"/>
  <c r="J145" i="12"/>
  <c r="BE145" i="12"/>
  <c r="BI143" i="12"/>
  <c r="BH143" i="12"/>
  <c r="BG143" i="12"/>
  <c r="BF143" i="12"/>
  <c r="T143" i="12"/>
  <c r="R143" i="12"/>
  <c r="P143" i="12"/>
  <c r="BK143" i="12"/>
  <c r="J143" i="12"/>
  <c r="BE143" i="12"/>
  <c r="BI142" i="12"/>
  <c r="BH142" i="12"/>
  <c r="BG142" i="12"/>
  <c r="BF142" i="12"/>
  <c r="T142" i="12"/>
  <c r="R142" i="12"/>
  <c r="P142" i="12"/>
  <c r="BK142" i="12"/>
  <c r="J142" i="12"/>
  <c r="BE142" i="12"/>
  <c r="BI141" i="12"/>
  <c r="BH141" i="12"/>
  <c r="BG141" i="12"/>
  <c r="BF141" i="12"/>
  <c r="T141" i="12"/>
  <c r="R141" i="12"/>
  <c r="P141" i="12"/>
  <c r="P138" i="12" s="1"/>
  <c r="BK141" i="12"/>
  <c r="J141" i="12"/>
  <c r="BE141" i="12"/>
  <c r="BI140" i="12"/>
  <c r="BH140" i="12"/>
  <c r="BG140" i="12"/>
  <c r="BF140" i="12"/>
  <c r="T140" i="12"/>
  <c r="T138" i="12" s="1"/>
  <c r="R140" i="12"/>
  <c r="P140" i="12"/>
  <c r="BK140" i="12"/>
  <c r="J140" i="12"/>
  <c r="BE140" i="12"/>
  <c r="BI139" i="12"/>
  <c r="BH139" i="12"/>
  <c r="BG139" i="12"/>
  <c r="BF139" i="12"/>
  <c r="T139" i="12"/>
  <c r="R139" i="12"/>
  <c r="R138" i="12"/>
  <c r="P139" i="12"/>
  <c r="BK139" i="12"/>
  <c r="BK138" i="12"/>
  <c r="J138" i="12" s="1"/>
  <c r="J60" i="12" s="1"/>
  <c r="J139" i="12"/>
  <c r="BE139" i="12"/>
  <c r="BI137" i="12"/>
  <c r="BH137" i="12"/>
  <c r="BG137" i="12"/>
  <c r="BF137" i="12"/>
  <c r="T137" i="12"/>
  <c r="R137" i="12"/>
  <c r="P137" i="12"/>
  <c r="BK137" i="12"/>
  <c r="BK133" i="12" s="1"/>
  <c r="J133" i="12" s="1"/>
  <c r="J59" i="12" s="1"/>
  <c r="J137" i="12"/>
  <c r="BE137" i="12"/>
  <c r="BI134" i="12"/>
  <c r="BH134" i="12"/>
  <c r="BG134" i="12"/>
  <c r="BF134" i="12"/>
  <c r="T134" i="12"/>
  <c r="T133" i="12"/>
  <c r="R134" i="12"/>
  <c r="R133" i="12"/>
  <c r="P134" i="12"/>
  <c r="P133" i="12"/>
  <c r="BK134" i="12"/>
  <c r="J134" i="12"/>
  <c r="BE134" i="12" s="1"/>
  <c r="BI132" i="12"/>
  <c r="BH132" i="12"/>
  <c r="BG132" i="12"/>
  <c r="BF132" i="12"/>
  <c r="T132" i="12"/>
  <c r="R132" i="12"/>
  <c r="P132" i="12"/>
  <c r="BK132" i="12"/>
  <c r="J132" i="12"/>
  <c r="BE132" i="12"/>
  <c r="BI128" i="12"/>
  <c r="BH128" i="12"/>
  <c r="BG128" i="12"/>
  <c r="BF128" i="12"/>
  <c r="T128" i="12"/>
  <c r="R128" i="12"/>
  <c r="P128" i="12"/>
  <c r="BK128" i="12"/>
  <c r="J128" i="12"/>
  <c r="BE128" i="12"/>
  <c r="BI125" i="12"/>
  <c r="BH125" i="12"/>
  <c r="BG125" i="12"/>
  <c r="BF125" i="12"/>
  <c r="T125" i="12"/>
  <c r="R125" i="12"/>
  <c r="P125" i="12"/>
  <c r="BK125" i="12"/>
  <c r="J125" i="12"/>
  <c r="BE125" i="12"/>
  <c r="BI121" i="12"/>
  <c r="BH121" i="12"/>
  <c r="BG121" i="12"/>
  <c r="BF121" i="12"/>
  <c r="T121" i="12"/>
  <c r="R121" i="12"/>
  <c r="P121" i="12"/>
  <c r="BK121" i="12"/>
  <c r="J121" i="12"/>
  <c r="BE121" i="12"/>
  <c r="BI118" i="12"/>
  <c r="BH118" i="12"/>
  <c r="BG118" i="12"/>
  <c r="BF118" i="12"/>
  <c r="T118" i="12"/>
  <c r="R118" i="12"/>
  <c r="P118" i="12"/>
  <c r="BK118" i="12"/>
  <c r="J118" i="12"/>
  <c r="BE118" i="12"/>
  <c r="BI117" i="12"/>
  <c r="BH117" i="12"/>
  <c r="BG117" i="12"/>
  <c r="BF117" i="12"/>
  <c r="T117" i="12"/>
  <c r="R117" i="12"/>
  <c r="P117" i="12"/>
  <c r="BK117" i="12"/>
  <c r="J117" i="12"/>
  <c r="BE117" i="12"/>
  <c r="BI113" i="12"/>
  <c r="BH113" i="12"/>
  <c r="BG113" i="12"/>
  <c r="BF113" i="12"/>
  <c r="T113" i="12"/>
  <c r="R113" i="12"/>
  <c r="P113" i="12"/>
  <c r="BK113" i="12"/>
  <c r="J113" i="12"/>
  <c r="BE113" i="12"/>
  <c r="BI112" i="12"/>
  <c r="BH112" i="12"/>
  <c r="BG112" i="12"/>
  <c r="BF112" i="12"/>
  <c r="T112" i="12"/>
  <c r="R112" i="12"/>
  <c r="P112" i="12"/>
  <c r="BK112" i="12"/>
  <c r="J112" i="12"/>
  <c r="BE112" i="12"/>
  <c r="BI111" i="12"/>
  <c r="BH111" i="12"/>
  <c r="BG111" i="12"/>
  <c r="BF111" i="12"/>
  <c r="T111" i="12"/>
  <c r="R111" i="12"/>
  <c r="P111" i="12"/>
  <c r="BK111" i="12"/>
  <c r="J111" i="12"/>
  <c r="BE111" i="12"/>
  <c r="BI110" i="12"/>
  <c r="BH110" i="12"/>
  <c r="BG110" i="12"/>
  <c r="BF110" i="12"/>
  <c r="T110" i="12"/>
  <c r="R110" i="12"/>
  <c r="P110" i="12"/>
  <c r="BK110" i="12"/>
  <c r="J110" i="12"/>
  <c r="BE110" i="12"/>
  <c r="BI109" i="12"/>
  <c r="BH109" i="12"/>
  <c r="BG109" i="12"/>
  <c r="BF109" i="12"/>
  <c r="T109" i="12"/>
  <c r="R109" i="12"/>
  <c r="P109" i="12"/>
  <c r="BK109" i="12"/>
  <c r="J109" i="12"/>
  <c r="BE109" i="12"/>
  <c r="BI108" i="12"/>
  <c r="BH108" i="12"/>
  <c r="BG108" i="12"/>
  <c r="BF108" i="12"/>
  <c r="T108" i="12"/>
  <c r="R108" i="12"/>
  <c r="P108" i="12"/>
  <c r="BK108" i="12"/>
  <c r="J108" i="12"/>
  <c r="BE108" i="12"/>
  <c r="BI107" i="12"/>
  <c r="BH107" i="12"/>
  <c r="BG107" i="12"/>
  <c r="BF107" i="12"/>
  <c r="T107" i="12"/>
  <c r="R107" i="12"/>
  <c r="P107" i="12"/>
  <c r="BK107" i="12"/>
  <c r="J107" i="12"/>
  <c r="BE107" i="12"/>
  <c r="BI104" i="12"/>
  <c r="BH104" i="12"/>
  <c r="BG104" i="12"/>
  <c r="BF104" i="12"/>
  <c r="T104" i="12"/>
  <c r="R104" i="12"/>
  <c r="P104" i="12"/>
  <c r="BK104" i="12"/>
  <c r="J104" i="12"/>
  <c r="BE104" i="12"/>
  <c r="BI99" i="12"/>
  <c r="BH99" i="12"/>
  <c r="BG99" i="12"/>
  <c r="BF99" i="12"/>
  <c r="T99" i="12"/>
  <c r="R99" i="12"/>
  <c r="P99" i="12"/>
  <c r="BK99" i="12"/>
  <c r="J99" i="12"/>
  <c r="BE99" i="12"/>
  <c r="BI96" i="12"/>
  <c r="BH96" i="12"/>
  <c r="BG96" i="12"/>
  <c r="BF96" i="12"/>
  <c r="T96" i="12"/>
  <c r="R96" i="12"/>
  <c r="P96" i="12"/>
  <c r="BK96" i="12"/>
  <c r="J96" i="12"/>
  <c r="BE96" i="12"/>
  <c r="BI95" i="12"/>
  <c r="BH95" i="12"/>
  <c r="BG95" i="12"/>
  <c r="BF95" i="12"/>
  <c r="T95" i="12"/>
  <c r="R95" i="12"/>
  <c r="P95" i="12"/>
  <c r="BK95" i="12"/>
  <c r="J95" i="12"/>
  <c r="BE95" i="12"/>
  <c r="BI94" i="12"/>
  <c r="BH94" i="12"/>
  <c r="BG94" i="12"/>
  <c r="BF94" i="12"/>
  <c r="T94" i="12"/>
  <c r="R94" i="12"/>
  <c r="P94" i="12"/>
  <c r="BK94" i="12"/>
  <c r="J94" i="12"/>
  <c r="BE94" i="12"/>
  <c r="BI93" i="12"/>
  <c r="BH93" i="12"/>
  <c r="BG93" i="12"/>
  <c r="BF93" i="12"/>
  <c r="T93" i="12"/>
  <c r="R93" i="12"/>
  <c r="P93" i="12"/>
  <c r="BK93" i="12"/>
  <c r="J93" i="12"/>
  <c r="BE93" i="12"/>
  <c r="BI90" i="12"/>
  <c r="F34" i="12"/>
  <c r="BD62" i="1" s="1"/>
  <c r="BH90" i="12"/>
  <c r="F33" i="12" s="1"/>
  <c r="BC62" i="1" s="1"/>
  <c r="BG90" i="12"/>
  <c r="F32" i="12"/>
  <c r="BB62" i="1" s="1"/>
  <c r="BF90" i="12"/>
  <c r="F31" i="12" s="1"/>
  <c r="BA62" i="1" s="1"/>
  <c r="T90" i="12"/>
  <c r="T89" i="12"/>
  <c r="T88" i="12" s="1"/>
  <c r="T87" i="12" s="1"/>
  <c r="R90" i="12"/>
  <c r="R89" i="12"/>
  <c r="R88" i="12" s="1"/>
  <c r="R87" i="12" s="1"/>
  <c r="P90" i="12"/>
  <c r="P89" i="12"/>
  <c r="P88" i="12" s="1"/>
  <c r="P87" i="12" s="1"/>
  <c r="AU62" i="1" s="1"/>
  <c r="BK90" i="12"/>
  <c r="BK89" i="12" s="1"/>
  <c r="J90" i="12"/>
  <c r="BE90" i="12" s="1"/>
  <c r="F81" i="12"/>
  <c r="E79" i="12"/>
  <c r="F49" i="12"/>
  <c r="E47" i="12"/>
  <c r="J21" i="12"/>
  <c r="E21" i="12"/>
  <c r="J83" i="12" s="1"/>
  <c r="J20" i="12"/>
  <c r="J18" i="12"/>
  <c r="E18" i="12"/>
  <c r="F84" i="12"/>
  <c r="F52" i="12"/>
  <c r="J17" i="12"/>
  <c r="J15" i="12"/>
  <c r="E15" i="12"/>
  <c r="F83" i="12" s="1"/>
  <c r="F51" i="12"/>
  <c r="J14" i="12"/>
  <c r="J12" i="12"/>
  <c r="J81" i="12" s="1"/>
  <c r="J49" i="12"/>
  <c r="E7" i="12"/>
  <c r="E77" i="12"/>
  <c r="E45" i="12"/>
  <c r="AY61" i="1"/>
  <c r="AX61" i="1"/>
  <c r="BI167" i="11"/>
  <c r="BH167" i="11"/>
  <c r="BG167" i="11"/>
  <c r="BF167" i="11"/>
  <c r="T167" i="11"/>
  <c r="R167" i="11"/>
  <c r="P167" i="11"/>
  <c r="BK167" i="11"/>
  <c r="J167" i="11"/>
  <c r="BE167" i="11" s="1"/>
  <c r="BI166" i="11"/>
  <c r="BH166" i="11"/>
  <c r="BG166" i="11"/>
  <c r="BF166" i="11"/>
  <c r="T166" i="11"/>
  <c r="T165" i="11" s="1"/>
  <c r="R166" i="11"/>
  <c r="R165" i="11" s="1"/>
  <c r="P166" i="11"/>
  <c r="P165" i="11" s="1"/>
  <c r="BK166" i="11"/>
  <c r="BK165" i="11" s="1"/>
  <c r="J166" i="11"/>
  <c r="BE166" i="11"/>
  <c r="BI164" i="11"/>
  <c r="BH164" i="11"/>
  <c r="BG164" i="11"/>
  <c r="BF164" i="11"/>
  <c r="T164" i="11"/>
  <c r="R164" i="11"/>
  <c r="P164" i="11"/>
  <c r="BK164" i="11"/>
  <c r="J164" i="11"/>
  <c r="BE164" i="11" s="1"/>
  <c r="BI163" i="11"/>
  <c r="BH163" i="11"/>
  <c r="BG163" i="11"/>
  <c r="BF163" i="11"/>
  <c r="T163" i="11"/>
  <c r="R163" i="11"/>
  <c r="P163" i="11"/>
  <c r="BK163" i="11"/>
  <c r="J163" i="11"/>
  <c r="BE163" i="11" s="1"/>
  <c r="BI162" i="11"/>
  <c r="BH162" i="11"/>
  <c r="BG162" i="11"/>
  <c r="BF162" i="11"/>
  <c r="T162" i="11"/>
  <c r="T161" i="11" s="1"/>
  <c r="T160" i="11" s="1"/>
  <c r="R162" i="11"/>
  <c r="R161" i="11"/>
  <c r="P162" i="11"/>
  <c r="P161" i="11" s="1"/>
  <c r="P160" i="11" s="1"/>
  <c r="BK162" i="11"/>
  <c r="BK161" i="11"/>
  <c r="J161" i="11" s="1"/>
  <c r="J62" i="11" s="1"/>
  <c r="J162" i="11"/>
  <c r="BE162" i="11" s="1"/>
  <c r="BI159" i="11"/>
  <c r="BH159" i="11"/>
  <c r="BG159" i="11"/>
  <c r="BF159" i="11"/>
  <c r="T159" i="11"/>
  <c r="R159" i="11"/>
  <c r="P159" i="11"/>
  <c r="BK159" i="11"/>
  <c r="J159" i="11"/>
  <c r="BE159" i="11" s="1"/>
  <c r="BI158" i="11"/>
  <c r="BH158" i="11"/>
  <c r="BG158" i="11"/>
  <c r="BF158" i="11"/>
  <c r="T158" i="11"/>
  <c r="R158" i="11"/>
  <c r="P158" i="11"/>
  <c r="BK158" i="11"/>
  <c r="J158" i="11"/>
  <c r="BE158" i="11" s="1"/>
  <c r="BI157" i="11"/>
  <c r="BH157" i="11"/>
  <c r="BG157" i="11"/>
  <c r="BF157" i="11"/>
  <c r="T157" i="11"/>
  <c r="R157" i="11"/>
  <c r="P157" i="11"/>
  <c r="BK157" i="11"/>
  <c r="J157" i="11"/>
  <c r="BE157" i="11" s="1"/>
  <c r="BI156" i="11"/>
  <c r="BH156" i="11"/>
  <c r="BG156" i="11"/>
  <c r="BF156" i="11"/>
  <c r="T156" i="11"/>
  <c r="R156" i="11"/>
  <c r="P156" i="11"/>
  <c r="BK156" i="11"/>
  <c r="J156" i="11"/>
  <c r="BE156" i="11" s="1"/>
  <c r="BI155" i="11"/>
  <c r="BH155" i="11"/>
  <c r="BG155" i="11"/>
  <c r="BF155" i="11"/>
  <c r="T155" i="11"/>
  <c r="R155" i="11"/>
  <c r="P155" i="11"/>
  <c r="BK155" i="11"/>
  <c r="J155" i="11"/>
  <c r="BE155" i="11" s="1"/>
  <c r="BI154" i="11"/>
  <c r="BH154" i="11"/>
  <c r="BG154" i="11"/>
  <c r="BF154" i="11"/>
  <c r="T154" i="11"/>
  <c r="R154" i="11"/>
  <c r="P154" i="11"/>
  <c r="BK154" i="11"/>
  <c r="J154" i="11"/>
  <c r="BE154" i="11" s="1"/>
  <c r="BI153" i="11"/>
  <c r="BH153" i="11"/>
  <c r="BG153" i="11"/>
  <c r="BF153" i="11"/>
  <c r="T153" i="11"/>
  <c r="R153" i="11"/>
  <c r="P153" i="11"/>
  <c r="BK153" i="11"/>
  <c r="J153" i="11"/>
  <c r="BE153" i="11" s="1"/>
  <c r="BI152" i="11"/>
  <c r="BH152" i="11"/>
  <c r="BG152" i="11"/>
  <c r="BF152" i="11"/>
  <c r="T152" i="11"/>
  <c r="R152" i="11"/>
  <c r="P152" i="11"/>
  <c r="BK152" i="11"/>
  <c r="J152" i="11"/>
  <c r="BE152" i="11" s="1"/>
  <c r="BI151" i="11"/>
  <c r="BH151" i="11"/>
  <c r="BG151" i="11"/>
  <c r="BF151" i="11"/>
  <c r="T151" i="11"/>
  <c r="R151" i="11"/>
  <c r="P151" i="11"/>
  <c r="BK151" i="11"/>
  <c r="J151" i="11"/>
  <c r="BE151" i="11" s="1"/>
  <c r="BI150" i="11"/>
  <c r="BH150" i="11"/>
  <c r="BG150" i="11"/>
  <c r="BF150" i="11"/>
  <c r="T150" i="11"/>
  <c r="R150" i="11"/>
  <c r="P150" i="11"/>
  <c r="BK150" i="11"/>
  <c r="J150" i="11"/>
  <c r="BE150" i="11" s="1"/>
  <c r="BI149" i="11"/>
  <c r="BH149" i="11"/>
  <c r="BG149" i="11"/>
  <c r="BF149" i="11"/>
  <c r="T149" i="11"/>
  <c r="R149" i="11"/>
  <c r="P149" i="11"/>
  <c r="BK149" i="11"/>
  <c r="J149" i="11"/>
  <c r="BE149" i="11" s="1"/>
  <c r="BI148" i="11"/>
  <c r="BH148" i="11"/>
  <c r="BG148" i="11"/>
  <c r="BF148" i="11"/>
  <c r="T148" i="11"/>
  <c r="R148" i="11"/>
  <c r="P148" i="11"/>
  <c r="BK148" i="11"/>
  <c r="J148" i="11"/>
  <c r="BE148" i="11" s="1"/>
  <c r="BI147" i="11"/>
  <c r="BH147" i="11"/>
  <c r="BG147" i="11"/>
  <c r="BF147" i="11"/>
  <c r="T147" i="11"/>
  <c r="R147" i="11"/>
  <c r="P147" i="11"/>
  <c r="BK147" i="11"/>
  <c r="J147" i="11"/>
  <c r="BE147" i="11"/>
  <c r="BI146" i="11"/>
  <c r="BH146" i="11"/>
  <c r="BG146" i="11"/>
  <c r="BF146" i="11"/>
  <c r="T146" i="11"/>
  <c r="R146" i="11"/>
  <c r="P146" i="11"/>
  <c r="BK146" i="11"/>
  <c r="J146" i="11"/>
  <c r="BE146" i="11" s="1"/>
  <c r="BI145" i="11"/>
  <c r="BH145" i="11"/>
  <c r="BG145" i="11"/>
  <c r="BF145" i="11"/>
  <c r="T145" i="11"/>
  <c r="R145" i="11"/>
  <c r="P145" i="11"/>
  <c r="BK145" i="11"/>
  <c r="J145" i="11"/>
  <c r="BE145" i="11"/>
  <c r="BI144" i="11"/>
  <c r="BH144" i="11"/>
  <c r="BG144" i="11"/>
  <c r="BF144" i="11"/>
  <c r="T144" i="11"/>
  <c r="R144" i="11"/>
  <c r="P144" i="11"/>
  <c r="BK144" i="11"/>
  <c r="J144" i="11"/>
  <c r="BE144" i="11" s="1"/>
  <c r="BI143" i="11"/>
  <c r="BH143" i="11"/>
  <c r="BG143" i="11"/>
  <c r="BF143" i="11"/>
  <c r="T143" i="11"/>
  <c r="R143" i="11"/>
  <c r="P143" i="11"/>
  <c r="BK143" i="11"/>
  <c r="J143" i="11"/>
  <c r="BE143" i="11"/>
  <c r="BI142" i="11"/>
  <c r="BH142" i="11"/>
  <c r="BG142" i="11"/>
  <c r="BF142" i="11"/>
  <c r="T142" i="11"/>
  <c r="R142" i="11"/>
  <c r="P142" i="11"/>
  <c r="BK142" i="11"/>
  <c r="J142" i="11"/>
  <c r="BE142" i="11" s="1"/>
  <c r="BI141" i="11"/>
  <c r="BH141" i="11"/>
  <c r="BG141" i="11"/>
  <c r="BF141" i="11"/>
  <c r="T141" i="11"/>
  <c r="R141" i="11"/>
  <c r="P141" i="11"/>
  <c r="BK141" i="11"/>
  <c r="J141" i="11"/>
  <c r="BE141" i="11"/>
  <c r="BI140" i="11"/>
  <c r="BH140" i="11"/>
  <c r="BG140" i="11"/>
  <c r="BF140" i="11"/>
  <c r="T140" i="11"/>
  <c r="R140" i="11"/>
  <c r="P140" i="11"/>
  <c r="BK140" i="11"/>
  <c r="J140" i="11"/>
  <c r="BE140" i="11" s="1"/>
  <c r="BI139" i="11"/>
  <c r="BH139" i="11"/>
  <c r="BG139" i="11"/>
  <c r="BF139" i="11"/>
  <c r="T139" i="11"/>
  <c r="R139" i="11"/>
  <c r="P139" i="11"/>
  <c r="BK139" i="11"/>
  <c r="J139" i="11"/>
  <c r="BE139" i="11"/>
  <c r="BI138" i="11"/>
  <c r="BH138" i="11"/>
  <c r="BG138" i="11"/>
  <c r="BF138" i="11"/>
  <c r="T138" i="11"/>
  <c r="R138" i="11"/>
  <c r="P138" i="11"/>
  <c r="BK138" i="11"/>
  <c r="J138" i="11"/>
  <c r="BE138" i="11" s="1"/>
  <c r="BI137" i="11"/>
  <c r="BH137" i="11"/>
  <c r="BG137" i="11"/>
  <c r="BF137" i="11"/>
  <c r="T137" i="11"/>
  <c r="R137" i="11"/>
  <c r="P137" i="11"/>
  <c r="BK137" i="11"/>
  <c r="J137" i="11"/>
  <c r="BE137" i="11"/>
  <c r="BI136" i="11"/>
  <c r="BH136" i="11"/>
  <c r="BG136" i="11"/>
  <c r="BF136" i="11"/>
  <c r="T136" i="11"/>
  <c r="R136" i="11"/>
  <c r="P136" i="11"/>
  <c r="BK136" i="11"/>
  <c r="J136" i="11"/>
  <c r="BE136" i="11" s="1"/>
  <c r="BI135" i="11"/>
  <c r="BH135" i="11"/>
  <c r="BG135" i="11"/>
  <c r="BF135" i="11"/>
  <c r="T135" i="11"/>
  <c r="R135" i="11"/>
  <c r="P135" i="11"/>
  <c r="BK135" i="11"/>
  <c r="J135" i="11"/>
  <c r="BE135" i="11"/>
  <c r="BI134" i="11"/>
  <c r="BH134" i="11"/>
  <c r="BG134" i="11"/>
  <c r="BF134" i="11"/>
  <c r="T134" i="11"/>
  <c r="R134" i="11"/>
  <c r="P134" i="11"/>
  <c r="BK134" i="11"/>
  <c r="J134" i="11"/>
  <c r="BE134" i="11" s="1"/>
  <c r="BI133" i="11"/>
  <c r="BH133" i="11"/>
  <c r="BG133" i="11"/>
  <c r="BF133" i="11"/>
  <c r="T133" i="11"/>
  <c r="R133" i="11"/>
  <c r="P133" i="11"/>
  <c r="BK133" i="11"/>
  <c r="J133" i="11"/>
  <c r="BE133" i="11"/>
  <c r="BI132" i="11"/>
  <c r="BH132" i="11"/>
  <c r="BG132" i="11"/>
  <c r="BF132" i="11"/>
  <c r="T132" i="11"/>
  <c r="R132" i="11"/>
  <c r="P132" i="11"/>
  <c r="BK132" i="11"/>
  <c r="J132" i="11"/>
  <c r="BE132" i="11" s="1"/>
  <c r="BI131" i="11"/>
  <c r="BH131" i="11"/>
  <c r="BG131" i="11"/>
  <c r="BF131" i="11"/>
  <c r="T131" i="11"/>
  <c r="R131" i="11"/>
  <c r="P131" i="11"/>
  <c r="BK131" i="11"/>
  <c r="J131" i="11"/>
  <c r="BE131" i="11"/>
  <c r="BI130" i="11"/>
  <c r="BH130" i="11"/>
  <c r="BG130" i="11"/>
  <c r="BF130" i="11"/>
  <c r="T130" i="11"/>
  <c r="R130" i="11"/>
  <c r="P130" i="11"/>
  <c r="BK130" i="11"/>
  <c r="J130" i="11"/>
  <c r="BE130" i="11" s="1"/>
  <c r="BI129" i="11"/>
  <c r="BH129" i="11"/>
  <c r="BG129" i="11"/>
  <c r="BF129" i="11"/>
  <c r="T129" i="11"/>
  <c r="T128" i="11"/>
  <c r="R129" i="11"/>
  <c r="R128" i="11" s="1"/>
  <c r="P129" i="11"/>
  <c r="P128" i="11"/>
  <c r="BK129" i="11"/>
  <c r="BK128" i="11" s="1"/>
  <c r="J128" i="11" s="1"/>
  <c r="J60" i="11" s="1"/>
  <c r="J129" i="11"/>
  <c r="BE129" i="11" s="1"/>
  <c r="BI125" i="11"/>
  <c r="BH125" i="11"/>
  <c r="BG125" i="11"/>
  <c r="BF125" i="11"/>
  <c r="T125" i="11"/>
  <c r="T124" i="11"/>
  <c r="R125" i="11"/>
  <c r="R124" i="11" s="1"/>
  <c r="P125" i="11"/>
  <c r="P124" i="11"/>
  <c r="BK125" i="11"/>
  <c r="BK124" i="11" s="1"/>
  <c r="J124" i="11" s="1"/>
  <c r="J59" i="11" s="1"/>
  <c r="J125" i="11"/>
  <c r="BE125" i="11"/>
  <c r="BI123" i="11"/>
  <c r="BH123" i="11"/>
  <c r="BG123" i="11"/>
  <c r="BF123" i="11"/>
  <c r="T123" i="11"/>
  <c r="R123" i="11"/>
  <c r="P123" i="11"/>
  <c r="BK123" i="11"/>
  <c r="J123" i="11"/>
  <c r="BE123" i="11"/>
  <c r="BI119" i="11"/>
  <c r="BH119" i="11"/>
  <c r="BG119" i="11"/>
  <c r="BF119" i="11"/>
  <c r="T119" i="11"/>
  <c r="R119" i="11"/>
  <c r="P119" i="11"/>
  <c r="BK119" i="11"/>
  <c r="J119" i="11"/>
  <c r="BE119" i="11" s="1"/>
  <c r="BI116" i="11"/>
  <c r="BH116" i="11"/>
  <c r="BG116" i="11"/>
  <c r="BF116" i="11"/>
  <c r="T116" i="11"/>
  <c r="R116" i="11"/>
  <c r="P116" i="11"/>
  <c r="BK116" i="11"/>
  <c r="J116" i="11"/>
  <c r="BE116" i="11"/>
  <c r="BI112" i="11"/>
  <c r="BH112" i="11"/>
  <c r="BG112" i="11"/>
  <c r="BF112" i="11"/>
  <c r="T112" i="11"/>
  <c r="R112" i="11"/>
  <c r="P112" i="11"/>
  <c r="BK112" i="11"/>
  <c r="J112" i="11"/>
  <c r="BE112" i="11" s="1"/>
  <c r="BI109" i="11"/>
  <c r="BH109" i="11"/>
  <c r="BG109" i="11"/>
  <c r="BF109" i="11"/>
  <c r="T109" i="11"/>
  <c r="R109" i="11"/>
  <c r="P109" i="11"/>
  <c r="BK109" i="11"/>
  <c r="J109" i="11"/>
  <c r="BE109" i="11"/>
  <c r="BI108" i="11"/>
  <c r="BH108" i="11"/>
  <c r="BG108" i="11"/>
  <c r="BF108" i="11"/>
  <c r="T108" i="11"/>
  <c r="R108" i="11"/>
  <c r="P108" i="11"/>
  <c r="BK108" i="11"/>
  <c r="J108" i="11"/>
  <c r="BE108" i="11" s="1"/>
  <c r="BI104" i="11"/>
  <c r="BH104" i="11"/>
  <c r="BG104" i="11"/>
  <c r="BF104" i="11"/>
  <c r="T104" i="11"/>
  <c r="R104" i="11"/>
  <c r="P104" i="11"/>
  <c r="BK104" i="11"/>
  <c r="J104" i="11"/>
  <c r="BE104" i="11"/>
  <c r="BI103" i="11"/>
  <c r="BH103" i="11"/>
  <c r="BG103" i="11"/>
  <c r="BF103" i="11"/>
  <c r="T103" i="11"/>
  <c r="R103" i="11"/>
  <c r="P103" i="11"/>
  <c r="BK103" i="11"/>
  <c r="J103" i="11"/>
  <c r="BE103" i="11" s="1"/>
  <c r="BI102" i="11"/>
  <c r="BH102" i="11"/>
  <c r="BG102" i="11"/>
  <c r="BF102" i="11"/>
  <c r="T102" i="11"/>
  <c r="R102" i="11"/>
  <c r="P102" i="11"/>
  <c r="BK102" i="11"/>
  <c r="J102" i="11"/>
  <c r="BE102" i="11"/>
  <c r="BI101" i="11"/>
  <c r="BH101" i="11"/>
  <c r="BG101" i="11"/>
  <c r="BF101" i="11"/>
  <c r="T101" i="11"/>
  <c r="R101" i="11"/>
  <c r="P101" i="11"/>
  <c r="BK101" i="11"/>
  <c r="J101" i="11"/>
  <c r="BE101" i="11" s="1"/>
  <c r="BI100" i="11"/>
  <c r="BH100" i="11"/>
  <c r="BG100" i="11"/>
  <c r="BF100" i="11"/>
  <c r="T100" i="11"/>
  <c r="R100" i="11"/>
  <c r="P100" i="11"/>
  <c r="BK100" i="11"/>
  <c r="J100" i="11"/>
  <c r="BE100" i="11"/>
  <c r="BI99" i="11"/>
  <c r="BH99" i="11"/>
  <c r="BG99" i="11"/>
  <c r="BF99" i="11"/>
  <c r="T99" i="11"/>
  <c r="R99" i="11"/>
  <c r="P99" i="11"/>
  <c r="BK99" i="11"/>
  <c r="J99" i="11"/>
  <c r="BE99" i="11" s="1"/>
  <c r="BI96" i="11"/>
  <c r="BH96" i="11"/>
  <c r="BG96" i="11"/>
  <c r="BF96" i="11"/>
  <c r="T96" i="11"/>
  <c r="R96" i="11"/>
  <c r="P96" i="11"/>
  <c r="BK96" i="11"/>
  <c r="J96" i="11"/>
  <c r="BE96" i="11"/>
  <c r="BI95" i="11"/>
  <c r="BH95" i="11"/>
  <c r="BG95" i="11"/>
  <c r="BF95" i="11"/>
  <c r="T95" i="11"/>
  <c r="R95" i="11"/>
  <c r="P95" i="11"/>
  <c r="BK95" i="11"/>
  <c r="J95" i="11"/>
  <c r="BE95" i="11" s="1"/>
  <c r="BI90" i="11"/>
  <c r="BH90" i="11"/>
  <c r="BG90" i="11"/>
  <c r="BF90" i="11"/>
  <c r="T90" i="11"/>
  <c r="R90" i="11"/>
  <c r="P90" i="11"/>
  <c r="BK90" i="11"/>
  <c r="J90" i="11"/>
  <c r="BE90" i="11"/>
  <c r="BI87" i="11"/>
  <c r="BH87" i="11"/>
  <c r="BG87" i="11"/>
  <c r="BF87" i="11"/>
  <c r="T87" i="11"/>
  <c r="R87" i="11"/>
  <c r="P87" i="11"/>
  <c r="BK87" i="11"/>
  <c r="J87" i="11"/>
  <c r="BE87" i="11" s="1"/>
  <c r="BI86" i="11"/>
  <c r="F34" i="11"/>
  <c r="BD61" i="1" s="1"/>
  <c r="BH86" i="11"/>
  <c r="F33" i="11" s="1"/>
  <c r="BC61" i="1" s="1"/>
  <c r="BG86" i="11"/>
  <c r="F32" i="11" s="1"/>
  <c r="BB61" i="1" s="1"/>
  <c r="BF86" i="11"/>
  <c r="F31" i="11" s="1"/>
  <c r="BA61" i="1" s="1"/>
  <c r="T86" i="11"/>
  <c r="T85" i="11" s="1"/>
  <c r="T84" i="11" s="1"/>
  <c r="T83" i="11" s="1"/>
  <c r="R86" i="11"/>
  <c r="R85" i="11" s="1"/>
  <c r="R84" i="11" s="1"/>
  <c r="P86" i="11"/>
  <c r="P85" i="11" s="1"/>
  <c r="P84" i="11" s="1"/>
  <c r="P83" i="11" s="1"/>
  <c r="AU61" i="1" s="1"/>
  <c r="BK86" i="11"/>
  <c r="BK85" i="11" s="1"/>
  <c r="J86" i="11"/>
  <c r="BE86" i="11" s="1"/>
  <c r="F77" i="11"/>
  <c r="E75" i="11"/>
  <c r="F49" i="11"/>
  <c r="E47" i="11"/>
  <c r="J21" i="11"/>
  <c r="E21" i="11"/>
  <c r="J79" i="11" s="1"/>
  <c r="J51" i="11"/>
  <c r="J20" i="11"/>
  <c r="J18" i="11"/>
  <c r="E18" i="11"/>
  <c r="F80" i="11"/>
  <c r="F52" i="11"/>
  <c r="J17" i="11"/>
  <c r="J15" i="11"/>
  <c r="E15" i="11"/>
  <c r="F51" i="11" s="1"/>
  <c r="J14" i="11"/>
  <c r="J12" i="11"/>
  <c r="J49" i="11" s="1"/>
  <c r="E7" i="11"/>
  <c r="E73" i="11"/>
  <c r="E45" i="11"/>
  <c r="AY60" i="1"/>
  <c r="AX60" i="1"/>
  <c r="BI146" i="10"/>
  <c r="BH146" i="10"/>
  <c r="BG146" i="10"/>
  <c r="BF146" i="10"/>
  <c r="T146" i="10"/>
  <c r="T145" i="10" s="1"/>
  <c r="R146" i="10"/>
  <c r="R145" i="10" s="1"/>
  <c r="P146" i="10"/>
  <c r="P145" i="10" s="1"/>
  <c r="BK146" i="10"/>
  <c r="BK145" i="10" s="1"/>
  <c r="J145" i="10" s="1"/>
  <c r="J64" i="10" s="1"/>
  <c r="J146" i="10"/>
  <c r="BE146" i="10"/>
  <c r="BI144" i="10"/>
  <c r="BH144" i="10"/>
  <c r="BG144" i="10"/>
  <c r="BF144" i="10"/>
  <c r="T144" i="10"/>
  <c r="R144" i="10"/>
  <c r="P144" i="10"/>
  <c r="BK144" i="10"/>
  <c r="J144" i="10"/>
  <c r="BE144" i="10" s="1"/>
  <c r="BI143" i="10"/>
  <c r="BH143" i="10"/>
  <c r="BG143" i="10"/>
  <c r="BF143" i="10"/>
  <c r="T143" i="10"/>
  <c r="T142" i="10" s="1"/>
  <c r="T141" i="10" s="1"/>
  <c r="R143" i="10"/>
  <c r="R142" i="10"/>
  <c r="R141" i="10" s="1"/>
  <c r="P143" i="10"/>
  <c r="P142" i="10" s="1"/>
  <c r="P141" i="10" s="1"/>
  <c r="BK143" i="10"/>
  <c r="BK142" i="10"/>
  <c r="J143" i="10"/>
  <c r="BE143" i="10" s="1"/>
  <c r="BI140" i="10"/>
  <c r="BH140" i="10"/>
  <c r="BG140" i="10"/>
  <c r="BF140" i="10"/>
  <c r="T140" i="10"/>
  <c r="R140" i="10"/>
  <c r="P140" i="10"/>
  <c r="BK140" i="10"/>
  <c r="J140" i="10"/>
  <c r="BE140" i="10" s="1"/>
  <c r="BI139" i="10"/>
  <c r="BH139" i="10"/>
  <c r="BG139" i="10"/>
  <c r="BF139" i="10"/>
  <c r="T139" i="10"/>
  <c r="T138" i="10" s="1"/>
  <c r="R139" i="10"/>
  <c r="R138" i="10" s="1"/>
  <c r="P139" i="10"/>
  <c r="P138" i="10" s="1"/>
  <c r="BK139" i="10"/>
  <c r="BK138" i="10" s="1"/>
  <c r="J138" i="10" s="1"/>
  <c r="J61" i="10" s="1"/>
  <c r="J139" i="10"/>
  <c r="BE139" i="10"/>
  <c r="BI137" i="10"/>
  <c r="BH137" i="10"/>
  <c r="BG137" i="10"/>
  <c r="BF137" i="10"/>
  <c r="T137" i="10"/>
  <c r="R137" i="10"/>
  <c r="P137" i="10"/>
  <c r="BK137" i="10"/>
  <c r="J137" i="10"/>
  <c r="BE137" i="10" s="1"/>
  <c r="BI136" i="10"/>
  <c r="BH136" i="10"/>
  <c r="BG136" i="10"/>
  <c r="BF136" i="10"/>
  <c r="T136" i="10"/>
  <c r="R136" i="10"/>
  <c r="P136" i="10"/>
  <c r="BK136" i="10"/>
  <c r="J136" i="10"/>
  <c r="BE136" i="10" s="1"/>
  <c r="BI135" i="10"/>
  <c r="BH135" i="10"/>
  <c r="BG135" i="10"/>
  <c r="BF135" i="10"/>
  <c r="T135" i="10"/>
  <c r="R135" i="10"/>
  <c r="P135" i="10"/>
  <c r="BK135" i="10"/>
  <c r="J135" i="10"/>
  <c r="BE135" i="10" s="1"/>
  <c r="BI134" i="10"/>
  <c r="BH134" i="10"/>
  <c r="BG134" i="10"/>
  <c r="BF134" i="10"/>
  <c r="T134" i="10"/>
  <c r="R134" i="10"/>
  <c r="P134" i="10"/>
  <c r="BK134" i="10"/>
  <c r="J134" i="10"/>
  <c r="BE134" i="10" s="1"/>
  <c r="BI133" i="10"/>
  <c r="BH133" i="10"/>
  <c r="BG133" i="10"/>
  <c r="BF133" i="10"/>
  <c r="T133" i="10"/>
  <c r="R133" i="10"/>
  <c r="P133" i="10"/>
  <c r="BK133" i="10"/>
  <c r="J133" i="10"/>
  <c r="BE133" i="10" s="1"/>
  <c r="BI132" i="10"/>
  <c r="BH132" i="10"/>
  <c r="BG132" i="10"/>
  <c r="BF132" i="10"/>
  <c r="T132" i="10"/>
  <c r="R132" i="10"/>
  <c r="P132" i="10"/>
  <c r="BK132" i="10"/>
  <c r="J132" i="10"/>
  <c r="BE132" i="10" s="1"/>
  <c r="BI131" i="10"/>
  <c r="BH131" i="10"/>
  <c r="BG131" i="10"/>
  <c r="BF131" i="10"/>
  <c r="T131" i="10"/>
  <c r="R131" i="10"/>
  <c r="P131" i="10"/>
  <c r="BK131" i="10"/>
  <c r="J131" i="10"/>
  <c r="BE131" i="10" s="1"/>
  <c r="BI130" i="10"/>
  <c r="BH130" i="10"/>
  <c r="BG130" i="10"/>
  <c r="BF130" i="10"/>
  <c r="T130" i="10"/>
  <c r="R130" i="10"/>
  <c r="P130" i="10"/>
  <c r="BK130" i="10"/>
  <c r="J130" i="10"/>
  <c r="BE130" i="10" s="1"/>
  <c r="BI129" i="10"/>
  <c r="BH129" i="10"/>
  <c r="BG129" i="10"/>
  <c r="BF129" i="10"/>
  <c r="T129" i="10"/>
  <c r="T128" i="10" s="1"/>
  <c r="R129" i="10"/>
  <c r="R128" i="10" s="1"/>
  <c r="P129" i="10"/>
  <c r="P128" i="10" s="1"/>
  <c r="BK129" i="10"/>
  <c r="BK128" i="10" s="1"/>
  <c r="J128" i="10" s="1"/>
  <c r="J60" i="10" s="1"/>
  <c r="J129" i="10"/>
  <c r="BE129" i="10"/>
  <c r="BI125" i="10"/>
  <c r="BH125" i="10"/>
  <c r="BG125" i="10"/>
  <c r="BF125" i="10"/>
  <c r="T125" i="10"/>
  <c r="T124" i="10" s="1"/>
  <c r="R125" i="10"/>
  <c r="R124" i="10" s="1"/>
  <c r="P125" i="10"/>
  <c r="P124" i="10" s="1"/>
  <c r="BK125" i="10"/>
  <c r="BK124" i="10" s="1"/>
  <c r="J124" i="10" s="1"/>
  <c r="J59" i="10" s="1"/>
  <c r="J125" i="10"/>
  <c r="BE125" i="10"/>
  <c r="BI120" i="10"/>
  <c r="BH120" i="10"/>
  <c r="BG120" i="10"/>
  <c r="BF120" i="10"/>
  <c r="T120" i="10"/>
  <c r="R120" i="10"/>
  <c r="P120" i="10"/>
  <c r="BK120" i="10"/>
  <c r="J120" i="10"/>
  <c r="BE120" i="10"/>
  <c r="BI117" i="10"/>
  <c r="BH117" i="10"/>
  <c r="BG117" i="10"/>
  <c r="BF117" i="10"/>
  <c r="T117" i="10"/>
  <c r="R117" i="10"/>
  <c r="P117" i="10"/>
  <c r="BK117" i="10"/>
  <c r="J117" i="10"/>
  <c r="BE117" i="10" s="1"/>
  <c r="BI116" i="10"/>
  <c r="BH116" i="10"/>
  <c r="BG116" i="10"/>
  <c r="BF116" i="10"/>
  <c r="T116" i="10"/>
  <c r="R116" i="10"/>
  <c r="P116" i="10"/>
  <c r="BK116" i="10"/>
  <c r="J116" i="10"/>
  <c r="BE116" i="10"/>
  <c r="BI112" i="10"/>
  <c r="BH112" i="10"/>
  <c r="BG112" i="10"/>
  <c r="BF112" i="10"/>
  <c r="T112" i="10"/>
  <c r="R112" i="10"/>
  <c r="P112" i="10"/>
  <c r="BK112" i="10"/>
  <c r="J112" i="10"/>
  <c r="BE112" i="10" s="1"/>
  <c r="BI111" i="10"/>
  <c r="BH111" i="10"/>
  <c r="BG111" i="10"/>
  <c r="BF111" i="10"/>
  <c r="T111" i="10"/>
  <c r="R111" i="10"/>
  <c r="P111" i="10"/>
  <c r="BK111" i="10"/>
  <c r="J111" i="10"/>
  <c r="BE111" i="10"/>
  <c r="BI110" i="10"/>
  <c r="BH110" i="10"/>
  <c r="BG110" i="10"/>
  <c r="BF110" i="10"/>
  <c r="T110" i="10"/>
  <c r="R110" i="10"/>
  <c r="P110" i="10"/>
  <c r="BK110" i="10"/>
  <c r="J110" i="10"/>
  <c r="BE110" i="10" s="1"/>
  <c r="BI109" i="10"/>
  <c r="BH109" i="10"/>
  <c r="BG109" i="10"/>
  <c r="BF109" i="10"/>
  <c r="T109" i="10"/>
  <c r="R109" i="10"/>
  <c r="P109" i="10"/>
  <c r="BK109" i="10"/>
  <c r="J109" i="10"/>
  <c r="BE109" i="10"/>
  <c r="BI108" i="10"/>
  <c r="BH108" i="10"/>
  <c r="BG108" i="10"/>
  <c r="BF108" i="10"/>
  <c r="T108" i="10"/>
  <c r="R108" i="10"/>
  <c r="P108" i="10"/>
  <c r="BK108" i="10"/>
  <c r="J108" i="10"/>
  <c r="BE108" i="10" s="1"/>
  <c r="BI107" i="10"/>
  <c r="BH107" i="10"/>
  <c r="BG107" i="10"/>
  <c r="BF107" i="10"/>
  <c r="T107" i="10"/>
  <c r="R107" i="10"/>
  <c r="P107" i="10"/>
  <c r="BK107" i="10"/>
  <c r="J107" i="10"/>
  <c r="BE107" i="10"/>
  <c r="BI106" i="10"/>
  <c r="BH106" i="10"/>
  <c r="BG106" i="10"/>
  <c r="BF106" i="10"/>
  <c r="T106" i="10"/>
  <c r="R106" i="10"/>
  <c r="P106" i="10"/>
  <c r="BK106" i="10"/>
  <c r="J106" i="10"/>
  <c r="BE106" i="10"/>
  <c r="BI103" i="10"/>
  <c r="BH103" i="10"/>
  <c r="BG103" i="10"/>
  <c r="BF103" i="10"/>
  <c r="T103" i="10"/>
  <c r="R103" i="10"/>
  <c r="P103" i="10"/>
  <c r="BK103" i="10"/>
  <c r="J103" i="10"/>
  <c r="BE103" i="10"/>
  <c r="BI98" i="10"/>
  <c r="BH98" i="10"/>
  <c r="BG98" i="10"/>
  <c r="BF98" i="10"/>
  <c r="T98" i="10"/>
  <c r="R98" i="10"/>
  <c r="P98" i="10"/>
  <c r="BK98" i="10"/>
  <c r="J98" i="10"/>
  <c r="BE98" i="10"/>
  <c r="BI95" i="10"/>
  <c r="BH95" i="10"/>
  <c r="BG95" i="10"/>
  <c r="BF95" i="10"/>
  <c r="T95" i="10"/>
  <c r="R95" i="10"/>
  <c r="P95" i="10"/>
  <c r="BK95" i="10"/>
  <c r="J95" i="10"/>
  <c r="BE95" i="10"/>
  <c r="BI90" i="10"/>
  <c r="BH90" i="10"/>
  <c r="BG90" i="10"/>
  <c r="BF90" i="10"/>
  <c r="T90" i="10"/>
  <c r="R90" i="10"/>
  <c r="P90" i="10"/>
  <c r="BK90" i="10"/>
  <c r="J90" i="10"/>
  <c r="BE90" i="10"/>
  <c r="BI87" i="10"/>
  <c r="F34" i="10"/>
  <c r="BD60" i="1" s="1"/>
  <c r="BH87" i="10"/>
  <c r="F33" i="10" s="1"/>
  <c r="BC60" i="1" s="1"/>
  <c r="BG87" i="10"/>
  <c r="F32" i="10"/>
  <c r="BB60" i="1" s="1"/>
  <c r="BF87" i="10"/>
  <c r="F31" i="10" s="1"/>
  <c r="BA60" i="1" s="1"/>
  <c r="T87" i="10"/>
  <c r="T86" i="10"/>
  <c r="T85" i="10" s="1"/>
  <c r="T84" i="10" s="1"/>
  <c r="R87" i="10"/>
  <c r="R86" i="10"/>
  <c r="R85" i="10" s="1"/>
  <c r="R84" i="10" s="1"/>
  <c r="P87" i="10"/>
  <c r="P86" i="10"/>
  <c r="P85" i="10" s="1"/>
  <c r="P84" i="10" s="1"/>
  <c r="AU60" i="1" s="1"/>
  <c r="BK87" i="10"/>
  <c r="BK86" i="10" s="1"/>
  <c r="J87" i="10"/>
  <c r="BE87" i="10" s="1"/>
  <c r="F78" i="10"/>
  <c r="E76" i="10"/>
  <c r="F49" i="10"/>
  <c r="E47" i="10"/>
  <c r="J21" i="10"/>
  <c r="E21" i="10"/>
  <c r="J80" i="10" s="1"/>
  <c r="J20" i="10"/>
  <c r="J18" i="10"/>
  <c r="E18" i="10"/>
  <c r="F81" i="10"/>
  <c r="F52" i="10"/>
  <c r="J17" i="10"/>
  <c r="J15" i="10"/>
  <c r="E15" i="10"/>
  <c r="F80" i="10" s="1"/>
  <c r="F51" i="10"/>
  <c r="J14" i="10"/>
  <c r="J12" i="10"/>
  <c r="J78" i="10" s="1"/>
  <c r="J49" i="10"/>
  <c r="E7" i="10"/>
  <c r="E74" i="10"/>
  <c r="E45" i="10"/>
  <c r="AY59" i="1"/>
  <c r="AX59" i="1"/>
  <c r="BI299" i="9"/>
  <c r="BH299" i="9"/>
  <c r="BG299" i="9"/>
  <c r="BF299" i="9"/>
  <c r="T299" i="9"/>
  <c r="T298" i="9" s="1"/>
  <c r="R299" i="9"/>
  <c r="R298" i="9" s="1"/>
  <c r="P299" i="9"/>
  <c r="P298" i="9" s="1"/>
  <c r="BK299" i="9"/>
  <c r="BK298" i="9" s="1"/>
  <c r="J298" i="9" s="1"/>
  <c r="J59" i="9" s="1"/>
  <c r="J299" i="9"/>
  <c r="BE299" i="9"/>
  <c r="BI297" i="9"/>
  <c r="BH297" i="9"/>
  <c r="BG297" i="9"/>
  <c r="BF297" i="9"/>
  <c r="T297" i="9"/>
  <c r="R297" i="9"/>
  <c r="P297" i="9"/>
  <c r="BK297" i="9"/>
  <c r="J297" i="9"/>
  <c r="BE297" i="9" s="1"/>
  <c r="BI296" i="9"/>
  <c r="BH296" i="9"/>
  <c r="BG296" i="9"/>
  <c r="BF296" i="9"/>
  <c r="T296" i="9"/>
  <c r="R296" i="9"/>
  <c r="P296" i="9"/>
  <c r="BK296" i="9"/>
  <c r="J296" i="9"/>
  <c r="BE296" i="9" s="1"/>
  <c r="BI293" i="9"/>
  <c r="BH293" i="9"/>
  <c r="BG293" i="9"/>
  <c r="BF293" i="9"/>
  <c r="T293" i="9"/>
  <c r="R293" i="9"/>
  <c r="P293" i="9"/>
  <c r="BK293" i="9"/>
  <c r="J293" i="9"/>
  <c r="BE293" i="9" s="1"/>
  <c r="BI292" i="9"/>
  <c r="BH292" i="9"/>
  <c r="BG292" i="9"/>
  <c r="BF292" i="9"/>
  <c r="T292" i="9"/>
  <c r="R292" i="9"/>
  <c r="P292" i="9"/>
  <c r="BK292" i="9"/>
  <c r="J292" i="9"/>
  <c r="BE292" i="9" s="1"/>
  <c r="BI291" i="9"/>
  <c r="BH291" i="9"/>
  <c r="BG291" i="9"/>
  <c r="BF291" i="9"/>
  <c r="T291" i="9"/>
  <c r="R291" i="9"/>
  <c r="P291" i="9"/>
  <c r="BK291" i="9"/>
  <c r="J291" i="9"/>
  <c r="BE291" i="9"/>
  <c r="BI290" i="9"/>
  <c r="BH290" i="9"/>
  <c r="BG290" i="9"/>
  <c r="BF290" i="9"/>
  <c r="T290" i="9"/>
  <c r="R290" i="9"/>
  <c r="P290" i="9"/>
  <c r="BK290" i="9"/>
  <c r="J290" i="9"/>
  <c r="BE290" i="9" s="1"/>
  <c r="BI289" i="9"/>
  <c r="BH289" i="9"/>
  <c r="BG289" i="9"/>
  <c r="BF289" i="9"/>
  <c r="T289" i="9"/>
  <c r="R289" i="9"/>
  <c r="P289" i="9"/>
  <c r="BK289" i="9"/>
  <c r="J289" i="9"/>
  <c r="BE289" i="9"/>
  <c r="BI288" i="9"/>
  <c r="BH288" i="9"/>
  <c r="BG288" i="9"/>
  <c r="BF288" i="9"/>
  <c r="T288" i="9"/>
  <c r="R288" i="9"/>
  <c r="P288" i="9"/>
  <c r="BK288" i="9"/>
  <c r="J288" i="9"/>
  <c r="BE288" i="9" s="1"/>
  <c r="BI287" i="9"/>
  <c r="BH287" i="9"/>
  <c r="BG287" i="9"/>
  <c r="BF287" i="9"/>
  <c r="T287" i="9"/>
  <c r="R287" i="9"/>
  <c r="P287" i="9"/>
  <c r="BK287" i="9"/>
  <c r="J287" i="9"/>
  <c r="BE287" i="9"/>
  <c r="BI286" i="9"/>
  <c r="BH286" i="9"/>
  <c r="BG286" i="9"/>
  <c r="BF286" i="9"/>
  <c r="T286" i="9"/>
  <c r="R286" i="9"/>
  <c r="P286" i="9"/>
  <c r="BK286" i="9"/>
  <c r="J286" i="9"/>
  <c r="BE286" i="9" s="1"/>
  <c r="BI285" i="9"/>
  <c r="BH285" i="9"/>
  <c r="BG285" i="9"/>
  <c r="BF285" i="9"/>
  <c r="T285" i="9"/>
  <c r="R285" i="9"/>
  <c r="P285" i="9"/>
  <c r="BK285" i="9"/>
  <c r="J285" i="9"/>
  <c r="BE285" i="9"/>
  <c r="BI284" i="9"/>
  <c r="BH284" i="9"/>
  <c r="BG284" i="9"/>
  <c r="BF284" i="9"/>
  <c r="T284" i="9"/>
  <c r="R284" i="9"/>
  <c r="P284" i="9"/>
  <c r="BK284" i="9"/>
  <c r="J284" i="9"/>
  <c r="BE284" i="9" s="1"/>
  <c r="BI283" i="9"/>
  <c r="BH283" i="9"/>
  <c r="BG283" i="9"/>
  <c r="BF283" i="9"/>
  <c r="T283" i="9"/>
  <c r="R283" i="9"/>
  <c r="P283" i="9"/>
  <c r="BK283" i="9"/>
  <c r="J283" i="9"/>
  <c r="BE283" i="9"/>
  <c r="BI282" i="9"/>
  <c r="BH282" i="9"/>
  <c r="BG282" i="9"/>
  <c r="BF282" i="9"/>
  <c r="T282" i="9"/>
  <c r="R282" i="9"/>
  <c r="P282" i="9"/>
  <c r="BK282" i="9"/>
  <c r="J282" i="9"/>
  <c r="BE282" i="9" s="1"/>
  <c r="BI281" i="9"/>
  <c r="BH281" i="9"/>
  <c r="BG281" i="9"/>
  <c r="BF281" i="9"/>
  <c r="T281" i="9"/>
  <c r="R281" i="9"/>
  <c r="P281" i="9"/>
  <c r="BK281" i="9"/>
  <c r="J281" i="9"/>
  <c r="BE281" i="9"/>
  <c r="BI280" i="9"/>
  <c r="BH280" i="9"/>
  <c r="BG280" i="9"/>
  <c r="BF280" i="9"/>
  <c r="T280" i="9"/>
  <c r="R280" i="9"/>
  <c r="P280" i="9"/>
  <c r="BK280" i="9"/>
  <c r="J280" i="9"/>
  <c r="BE280" i="9" s="1"/>
  <c r="BI276" i="9"/>
  <c r="BH276" i="9"/>
  <c r="BG276" i="9"/>
  <c r="BF276" i="9"/>
  <c r="T276" i="9"/>
  <c r="R276" i="9"/>
  <c r="P276" i="9"/>
  <c r="BK276" i="9"/>
  <c r="J276" i="9"/>
  <c r="BE276" i="9"/>
  <c r="BI272" i="9"/>
  <c r="BH272" i="9"/>
  <c r="BG272" i="9"/>
  <c r="BF272" i="9"/>
  <c r="T272" i="9"/>
  <c r="R272" i="9"/>
  <c r="P272" i="9"/>
  <c r="BK272" i="9"/>
  <c r="J272" i="9"/>
  <c r="BE272" i="9" s="1"/>
  <c r="BI269" i="9"/>
  <c r="BH269" i="9"/>
  <c r="BG269" i="9"/>
  <c r="BF269" i="9"/>
  <c r="T269" i="9"/>
  <c r="R269" i="9"/>
  <c r="P269" i="9"/>
  <c r="BK269" i="9"/>
  <c r="J269" i="9"/>
  <c r="BE269" i="9"/>
  <c r="BI266" i="9"/>
  <c r="BH266" i="9"/>
  <c r="BG266" i="9"/>
  <c r="BF266" i="9"/>
  <c r="T266" i="9"/>
  <c r="R266" i="9"/>
  <c r="P266" i="9"/>
  <c r="BK266" i="9"/>
  <c r="J266" i="9"/>
  <c r="BE266" i="9" s="1"/>
  <c r="BI263" i="9"/>
  <c r="BH263" i="9"/>
  <c r="BG263" i="9"/>
  <c r="BF263" i="9"/>
  <c r="T263" i="9"/>
  <c r="R263" i="9"/>
  <c r="P263" i="9"/>
  <c r="BK263" i="9"/>
  <c r="J263" i="9"/>
  <c r="BE263" i="9"/>
  <c r="BI261" i="9"/>
  <c r="BH261" i="9"/>
  <c r="BG261" i="9"/>
  <c r="BF261" i="9"/>
  <c r="T261" i="9"/>
  <c r="R261" i="9"/>
  <c r="P261" i="9"/>
  <c r="BK261" i="9"/>
  <c r="J261" i="9"/>
  <c r="BE261" i="9"/>
  <c r="BI259" i="9"/>
  <c r="BH259" i="9"/>
  <c r="BG259" i="9"/>
  <c r="BF259" i="9"/>
  <c r="T259" i="9"/>
  <c r="R259" i="9"/>
  <c r="P259" i="9"/>
  <c r="BK259" i="9"/>
  <c r="J259" i="9"/>
  <c r="BE259" i="9"/>
  <c r="BI258" i="9"/>
  <c r="BH258" i="9"/>
  <c r="BG258" i="9"/>
  <c r="BF258" i="9"/>
  <c r="T258" i="9"/>
  <c r="R258" i="9"/>
  <c r="P258" i="9"/>
  <c r="BK258" i="9"/>
  <c r="J258" i="9"/>
  <c r="BE258" i="9"/>
  <c r="BI256" i="9"/>
  <c r="BH256" i="9"/>
  <c r="BG256" i="9"/>
  <c r="BF256" i="9"/>
  <c r="T256" i="9"/>
  <c r="R256" i="9"/>
  <c r="P256" i="9"/>
  <c r="BK256" i="9"/>
  <c r="J256" i="9"/>
  <c r="BE256" i="9"/>
  <c r="BI253" i="9"/>
  <c r="BH253" i="9"/>
  <c r="BG253" i="9"/>
  <c r="BF253" i="9"/>
  <c r="T253" i="9"/>
  <c r="R253" i="9"/>
  <c r="P253" i="9"/>
  <c r="BK253" i="9"/>
  <c r="J253" i="9"/>
  <c r="BE253" i="9"/>
  <c r="BI249" i="9"/>
  <c r="BH249" i="9"/>
  <c r="BG249" i="9"/>
  <c r="BF249" i="9"/>
  <c r="T249" i="9"/>
  <c r="R249" i="9"/>
  <c r="P249" i="9"/>
  <c r="BK249" i="9"/>
  <c r="J249" i="9"/>
  <c r="BE249" i="9"/>
  <c r="BI247" i="9"/>
  <c r="BH247" i="9"/>
  <c r="BG247" i="9"/>
  <c r="BF247" i="9"/>
  <c r="T247" i="9"/>
  <c r="R247" i="9"/>
  <c r="P247" i="9"/>
  <c r="BK247" i="9"/>
  <c r="J247" i="9"/>
  <c r="BE247" i="9"/>
  <c r="BI245" i="9"/>
  <c r="BH245" i="9"/>
  <c r="BG245" i="9"/>
  <c r="BF245" i="9"/>
  <c r="T245" i="9"/>
  <c r="R245" i="9"/>
  <c r="P245" i="9"/>
  <c r="BK245" i="9"/>
  <c r="J245" i="9"/>
  <c r="BE245" i="9"/>
  <c r="BI241" i="9"/>
  <c r="BH241" i="9"/>
  <c r="BG241" i="9"/>
  <c r="BF241" i="9"/>
  <c r="T241" i="9"/>
  <c r="R241" i="9"/>
  <c r="P241" i="9"/>
  <c r="BK241" i="9"/>
  <c r="J241" i="9"/>
  <c r="BE241" i="9"/>
  <c r="BI237" i="9"/>
  <c r="BH237" i="9"/>
  <c r="BG237" i="9"/>
  <c r="BF237" i="9"/>
  <c r="T237" i="9"/>
  <c r="R237" i="9"/>
  <c r="P237" i="9"/>
  <c r="BK237" i="9"/>
  <c r="J237" i="9"/>
  <c r="BE237" i="9"/>
  <c r="BI235" i="9"/>
  <c r="BH235" i="9"/>
  <c r="BG235" i="9"/>
  <c r="BF235" i="9"/>
  <c r="T235" i="9"/>
  <c r="R235" i="9"/>
  <c r="P235" i="9"/>
  <c r="BK235" i="9"/>
  <c r="J235" i="9"/>
  <c r="BE235" i="9"/>
  <c r="BI233" i="9"/>
  <c r="BH233" i="9"/>
  <c r="BG233" i="9"/>
  <c r="BF233" i="9"/>
  <c r="T233" i="9"/>
  <c r="R233" i="9"/>
  <c r="P233" i="9"/>
  <c r="BK233" i="9"/>
  <c r="J233" i="9"/>
  <c r="BE233" i="9"/>
  <c r="BI230" i="9"/>
  <c r="BH230" i="9"/>
  <c r="BG230" i="9"/>
  <c r="BF230" i="9"/>
  <c r="T230" i="9"/>
  <c r="R230" i="9"/>
  <c r="P230" i="9"/>
  <c r="BK230" i="9"/>
  <c r="J230" i="9"/>
  <c r="BE230" i="9"/>
  <c r="BI228" i="9"/>
  <c r="BH228" i="9"/>
  <c r="BG228" i="9"/>
  <c r="BF228" i="9"/>
  <c r="T228" i="9"/>
  <c r="R228" i="9"/>
  <c r="P228" i="9"/>
  <c r="BK228" i="9"/>
  <c r="J228" i="9"/>
  <c r="BE228" i="9"/>
  <c r="BI226" i="9"/>
  <c r="BH226" i="9"/>
  <c r="BG226" i="9"/>
  <c r="BF226" i="9"/>
  <c r="T226" i="9"/>
  <c r="R226" i="9"/>
  <c r="P226" i="9"/>
  <c r="BK226" i="9"/>
  <c r="J226" i="9"/>
  <c r="BE226" i="9"/>
  <c r="BI224" i="9"/>
  <c r="BH224" i="9"/>
  <c r="BG224" i="9"/>
  <c r="BF224" i="9"/>
  <c r="T224" i="9"/>
  <c r="R224" i="9"/>
  <c r="P224" i="9"/>
  <c r="BK224" i="9"/>
  <c r="J224" i="9"/>
  <c r="BE224" i="9"/>
  <c r="BI222" i="9"/>
  <c r="BH222" i="9"/>
  <c r="BG222" i="9"/>
  <c r="BF222" i="9"/>
  <c r="T222" i="9"/>
  <c r="R222" i="9"/>
  <c r="P222" i="9"/>
  <c r="BK222" i="9"/>
  <c r="J222" i="9"/>
  <c r="BE222" i="9"/>
  <c r="BI220" i="9"/>
  <c r="BH220" i="9"/>
  <c r="BG220" i="9"/>
  <c r="BF220" i="9"/>
  <c r="T220" i="9"/>
  <c r="R220" i="9"/>
  <c r="P220" i="9"/>
  <c r="BK220" i="9"/>
  <c r="J220" i="9"/>
  <c r="BE220" i="9"/>
  <c r="BI218" i="9"/>
  <c r="BH218" i="9"/>
  <c r="BG218" i="9"/>
  <c r="BF218" i="9"/>
  <c r="T218" i="9"/>
  <c r="R218" i="9"/>
  <c r="P218" i="9"/>
  <c r="BK218" i="9"/>
  <c r="J218" i="9"/>
  <c r="BE218" i="9"/>
  <c r="BI217" i="9"/>
  <c r="BH217" i="9"/>
  <c r="BG217" i="9"/>
  <c r="BF217" i="9"/>
  <c r="T217" i="9"/>
  <c r="R217" i="9"/>
  <c r="P217" i="9"/>
  <c r="BK217" i="9"/>
  <c r="J217" i="9"/>
  <c r="BE217" i="9"/>
  <c r="BI216" i="9"/>
  <c r="BH216" i="9"/>
  <c r="BG216" i="9"/>
  <c r="BF216" i="9"/>
  <c r="T216" i="9"/>
  <c r="R216" i="9"/>
  <c r="P216" i="9"/>
  <c r="BK216" i="9"/>
  <c r="J216" i="9"/>
  <c r="BE216" i="9"/>
  <c r="BI215" i="9"/>
  <c r="BH215" i="9"/>
  <c r="BG215" i="9"/>
  <c r="BF215" i="9"/>
  <c r="T215" i="9"/>
  <c r="R215" i="9"/>
  <c r="P215" i="9"/>
  <c r="BK215" i="9"/>
  <c r="J215" i="9"/>
  <c r="BE215" i="9"/>
  <c r="BI214" i="9"/>
  <c r="BH214" i="9"/>
  <c r="BG214" i="9"/>
  <c r="BF214" i="9"/>
  <c r="T214" i="9"/>
  <c r="R214" i="9"/>
  <c r="P214" i="9"/>
  <c r="BK214" i="9"/>
  <c r="J214" i="9"/>
  <c r="BE214" i="9"/>
  <c r="BI213" i="9"/>
  <c r="BH213" i="9"/>
  <c r="BG213" i="9"/>
  <c r="BF213" i="9"/>
  <c r="T213" i="9"/>
  <c r="R213" i="9"/>
  <c r="P213" i="9"/>
  <c r="BK213" i="9"/>
  <c r="J213" i="9"/>
  <c r="BE213" i="9"/>
  <c r="BI212" i="9"/>
  <c r="BH212" i="9"/>
  <c r="BG212" i="9"/>
  <c r="BF212" i="9"/>
  <c r="T212" i="9"/>
  <c r="R212" i="9"/>
  <c r="P212" i="9"/>
  <c r="BK212" i="9"/>
  <c r="J212" i="9"/>
  <c r="BE212" i="9"/>
  <c r="BI211" i="9"/>
  <c r="BH211" i="9"/>
  <c r="BG211" i="9"/>
  <c r="BF211" i="9"/>
  <c r="T211" i="9"/>
  <c r="R211" i="9"/>
  <c r="P211" i="9"/>
  <c r="BK211" i="9"/>
  <c r="J211" i="9"/>
  <c r="BE211" i="9"/>
  <c r="BI209" i="9"/>
  <c r="BH209" i="9"/>
  <c r="BG209" i="9"/>
  <c r="BF209" i="9"/>
  <c r="T209" i="9"/>
  <c r="R209" i="9"/>
  <c r="P209" i="9"/>
  <c r="BK209" i="9"/>
  <c r="J209" i="9"/>
  <c r="BE209" i="9"/>
  <c r="BI207" i="9"/>
  <c r="BH207" i="9"/>
  <c r="BG207" i="9"/>
  <c r="BF207" i="9"/>
  <c r="T207" i="9"/>
  <c r="R207" i="9"/>
  <c r="P207" i="9"/>
  <c r="BK207" i="9"/>
  <c r="J207" i="9"/>
  <c r="BE207" i="9"/>
  <c r="BI206" i="9"/>
  <c r="BH206" i="9"/>
  <c r="BG206" i="9"/>
  <c r="BF206" i="9"/>
  <c r="T206" i="9"/>
  <c r="R206" i="9"/>
  <c r="P206" i="9"/>
  <c r="BK206" i="9"/>
  <c r="J206" i="9"/>
  <c r="BE206" i="9"/>
  <c r="BI204" i="9"/>
  <c r="BH204" i="9"/>
  <c r="BG204" i="9"/>
  <c r="BF204" i="9"/>
  <c r="T204" i="9"/>
  <c r="R204" i="9"/>
  <c r="P204" i="9"/>
  <c r="BK204" i="9"/>
  <c r="J204" i="9"/>
  <c r="BE204" i="9"/>
  <c r="BI202" i="9"/>
  <c r="BH202" i="9"/>
  <c r="BG202" i="9"/>
  <c r="BF202" i="9"/>
  <c r="T202" i="9"/>
  <c r="R202" i="9"/>
  <c r="P202" i="9"/>
  <c r="BK202" i="9"/>
  <c r="J202" i="9"/>
  <c r="BE202" i="9"/>
  <c r="BI200" i="9"/>
  <c r="BH200" i="9"/>
  <c r="BG200" i="9"/>
  <c r="BF200" i="9"/>
  <c r="T200" i="9"/>
  <c r="R200" i="9"/>
  <c r="P200" i="9"/>
  <c r="BK200" i="9"/>
  <c r="J200" i="9"/>
  <c r="BE200" i="9"/>
  <c r="BI199" i="9"/>
  <c r="BH199" i="9"/>
  <c r="BG199" i="9"/>
  <c r="BF199" i="9"/>
  <c r="T199" i="9"/>
  <c r="R199" i="9"/>
  <c r="P199" i="9"/>
  <c r="BK199" i="9"/>
  <c r="J199" i="9"/>
  <c r="BE199" i="9"/>
  <c r="BI198" i="9"/>
  <c r="BH198" i="9"/>
  <c r="BG198" i="9"/>
  <c r="BF198" i="9"/>
  <c r="T198" i="9"/>
  <c r="R198" i="9"/>
  <c r="P198" i="9"/>
  <c r="BK198" i="9"/>
  <c r="J198" i="9"/>
  <c r="BE198" i="9"/>
  <c r="BI194" i="9"/>
  <c r="BH194" i="9"/>
  <c r="BG194" i="9"/>
  <c r="BF194" i="9"/>
  <c r="T194" i="9"/>
  <c r="R194" i="9"/>
  <c r="P194" i="9"/>
  <c r="BK194" i="9"/>
  <c r="J194" i="9"/>
  <c r="BE194" i="9"/>
  <c r="BI193" i="9"/>
  <c r="BH193" i="9"/>
  <c r="BG193" i="9"/>
  <c r="BF193" i="9"/>
  <c r="T193" i="9"/>
  <c r="R193" i="9"/>
  <c r="P193" i="9"/>
  <c r="BK193" i="9"/>
  <c r="J193" i="9"/>
  <c r="BE193" i="9"/>
  <c r="BI191" i="9"/>
  <c r="BH191" i="9"/>
  <c r="BG191" i="9"/>
  <c r="BF191" i="9"/>
  <c r="T191" i="9"/>
  <c r="R191" i="9"/>
  <c r="P191" i="9"/>
  <c r="BK191" i="9"/>
  <c r="J191" i="9"/>
  <c r="BE191" i="9"/>
  <c r="BI187" i="9"/>
  <c r="BH187" i="9"/>
  <c r="BG187" i="9"/>
  <c r="BF187" i="9"/>
  <c r="T187" i="9"/>
  <c r="R187" i="9"/>
  <c r="P187" i="9"/>
  <c r="BK187" i="9"/>
  <c r="J187" i="9"/>
  <c r="BE187" i="9"/>
  <c r="BI186" i="9"/>
  <c r="BH186" i="9"/>
  <c r="BG186" i="9"/>
  <c r="BF186" i="9"/>
  <c r="T186" i="9"/>
  <c r="R186" i="9"/>
  <c r="P186" i="9"/>
  <c r="BK186" i="9"/>
  <c r="J186" i="9"/>
  <c r="BE186" i="9"/>
  <c r="BI184" i="9"/>
  <c r="BH184" i="9"/>
  <c r="BG184" i="9"/>
  <c r="BF184" i="9"/>
  <c r="T184" i="9"/>
  <c r="R184" i="9"/>
  <c r="P184" i="9"/>
  <c r="BK184" i="9"/>
  <c r="J184" i="9"/>
  <c r="BE184" i="9"/>
  <c r="BI182" i="9"/>
  <c r="BH182" i="9"/>
  <c r="BG182" i="9"/>
  <c r="BF182" i="9"/>
  <c r="T182" i="9"/>
  <c r="R182" i="9"/>
  <c r="P182" i="9"/>
  <c r="BK182" i="9"/>
  <c r="J182" i="9"/>
  <c r="BE182" i="9"/>
  <c r="BI180" i="9"/>
  <c r="BH180" i="9"/>
  <c r="BG180" i="9"/>
  <c r="BF180" i="9"/>
  <c r="T180" i="9"/>
  <c r="R180" i="9"/>
  <c r="P180" i="9"/>
  <c r="BK180" i="9"/>
  <c r="J180" i="9"/>
  <c r="BE180" i="9"/>
  <c r="BI179" i="9"/>
  <c r="BH179" i="9"/>
  <c r="BG179" i="9"/>
  <c r="BF179" i="9"/>
  <c r="T179" i="9"/>
  <c r="R179" i="9"/>
  <c r="P179" i="9"/>
  <c r="BK179" i="9"/>
  <c r="J179" i="9"/>
  <c r="BE179" i="9"/>
  <c r="BI177" i="9"/>
  <c r="BH177" i="9"/>
  <c r="BG177" i="9"/>
  <c r="BF177" i="9"/>
  <c r="T177" i="9"/>
  <c r="R177" i="9"/>
  <c r="P177" i="9"/>
  <c r="BK177" i="9"/>
  <c r="J177" i="9"/>
  <c r="BE177" i="9"/>
  <c r="BI176" i="9"/>
  <c r="BH176" i="9"/>
  <c r="BG176" i="9"/>
  <c r="BF176" i="9"/>
  <c r="T176" i="9"/>
  <c r="R176" i="9"/>
  <c r="P176" i="9"/>
  <c r="BK176" i="9"/>
  <c r="J176" i="9"/>
  <c r="BE176" i="9"/>
  <c r="BI174" i="9"/>
  <c r="BH174" i="9"/>
  <c r="BG174" i="9"/>
  <c r="BF174" i="9"/>
  <c r="T174" i="9"/>
  <c r="R174" i="9"/>
  <c r="P174" i="9"/>
  <c r="BK174" i="9"/>
  <c r="J174" i="9"/>
  <c r="BE174" i="9"/>
  <c r="BI172" i="9"/>
  <c r="BH172" i="9"/>
  <c r="BG172" i="9"/>
  <c r="BF172" i="9"/>
  <c r="T172" i="9"/>
  <c r="R172" i="9"/>
  <c r="P172" i="9"/>
  <c r="BK172" i="9"/>
  <c r="J172" i="9"/>
  <c r="BE172" i="9"/>
  <c r="BI171" i="9"/>
  <c r="BH171" i="9"/>
  <c r="BG171" i="9"/>
  <c r="BF171" i="9"/>
  <c r="T171" i="9"/>
  <c r="R171" i="9"/>
  <c r="P171" i="9"/>
  <c r="BK171" i="9"/>
  <c r="J171" i="9"/>
  <c r="BE171" i="9"/>
  <c r="BI170" i="9"/>
  <c r="BH170" i="9"/>
  <c r="BG170" i="9"/>
  <c r="BF170" i="9"/>
  <c r="T170" i="9"/>
  <c r="R170" i="9"/>
  <c r="P170" i="9"/>
  <c r="BK170" i="9"/>
  <c r="J170" i="9"/>
  <c r="BE170" i="9"/>
  <c r="BI167" i="9"/>
  <c r="BH167" i="9"/>
  <c r="BG167" i="9"/>
  <c r="BF167" i="9"/>
  <c r="T167" i="9"/>
  <c r="R167" i="9"/>
  <c r="P167" i="9"/>
  <c r="BK167" i="9"/>
  <c r="J167" i="9"/>
  <c r="BE167" i="9"/>
  <c r="BI165" i="9"/>
  <c r="BH165" i="9"/>
  <c r="BG165" i="9"/>
  <c r="BF165" i="9"/>
  <c r="T165" i="9"/>
  <c r="R165" i="9"/>
  <c r="P165" i="9"/>
  <c r="BK165" i="9"/>
  <c r="J165" i="9"/>
  <c r="BE165" i="9"/>
  <c r="BI163" i="9"/>
  <c r="BH163" i="9"/>
  <c r="BG163" i="9"/>
  <c r="BF163" i="9"/>
  <c r="T163" i="9"/>
  <c r="R163" i="9"/>
  <c r="P163" i="9"/>
  <c r="BK163" i="9"/>
  <c r="J163" i="9"/>
  <c r="BE163" i="9"/>
  <c r="BI161" i="9"/>
  <c r="BH161" i="9"/>
  <c r="BG161" i="9"/>
  <c r="BF161" i="9"/>
  <c r="T161" i="9"/>
  <c r="R161" i="9"/>
  <c r="P161" i="9"/>
  <c r="BK161" i="9"/>
  <c r="J161" i="9"/>
  <c r="BE161" i="9"/>
  <c r="BI159" i="9"/>
  <c r="BH159" i="9"/>
  <c r="BG159" i="9"/>
  <c r="BF159" i="9"/>
  <c r="T159" i="9"/>
  <c r="R159" i="9"/>
  <c r="P159" i="9"/>
  <c r="BK159" i="9"/>
  <c r="J159" i="9"/>
  <c r="BE159" i="9"/>
  <c r="BI157" i="9"/>
  <c r="BH157" i="9"/>
  <c r="BG157" i="9"/>
  <c r="BF157" i="9"/>
  <c r="T157" i="9"/>
  <c r="R157" i="9"/>
  <c r="P157" i="9"/>
  <c r="BK157" i="9"/>
  <c r="J157" i="9"/>
  <c r="BE157" i="9"/>
  <c r="BI155" i="9"/>
  <c r="BH155" i="9"/>
  <c r="BG155" i="9"/>
  <c r="BF155" i="9"/>
  <c r="T155" i="9"/>
  <c r="R155" i="9"/>
  <c r="P155" i="9"/>
  <c r="BK155" i="9"/>
  <c r="J155" i="9"/>
  <c r="BE155" i="9"/>
  <c r="BI153" i="9"/>
  <c r="BH153" i="9"/>
  <c r="BG153" i="9"/>
  <c r="BF153" i="9"/>
  <c r="T153" i="9"/>
  <c r="R153" i="9"/>
  <c r="P153" i="9"/>
  <c r="BK153" i="9"/>
  <c r="J153" i="9"/>
  <c r="BE153" i="9"/>
  <c r="BI151" i="9"/>
  <c r="BH151" i="9"/>
  <c r="BG151" i="9"/>
  <c r="BF151" i="9"/>
  <c r="T151" i="9"/>
  <c r="R151" i="9"/>
  <c r="P151" i="9"/>
  <c r="BK151" i="9"/>
  <c r="J151" i="9"/>
  <c r="BE151" i="9"/>
  <c r="BI149" i="9"/>
  <c r="BH149" i="9"/>
  <c r="BG149" i="9"/>
  <c r="BF149" i="9"/>
  <c r="T149" i="9"/>
  <c r="R149" i="9"/>
  <c r="P149" i="9"/>
  <c r="BK149" i="9"/>
  <c r="J149" i="9"/>
  <c r="BE149" i="9"/>
  <c r="BI147" i="9"/>
  <c r="BH147" i="9"/>
  <c r="BG147" i="9"/>
  <c r="BF147" i="9"/>
  <c r="T147" i="9"/>
  <c r="R147" i="9"/>
  <c r="P147" i="9"/>
  <c r="BK147" i="9"/>
  <c r="J147" i="9"/>
  <c r="BE147" i="9"/>
  <c r="BI145" i="9"/>
  <c r="BH145" i="9"/>
  <c r="BG145" i="9"/>
  <c r="BF145" i="9"/>
  <c r="T145" i="9"/>
  <c r="R145" i="9"/>
  <c r="P145" i="9"/>
  <c r="BK145" i="9"/>
  <c r="J145" i="9"/>
  <c r="BE145" i="9"/>
  <c r="BI143" i="9"/>
  <c r="BH143" i="9"/>
  <c r="BG143" i="9"/>
  <c r="BF143" i="9"/>
  <c r="T143" i="9"/>
  <c r="R143" i="9"/>
  <c r="P143" i="9"/>
  <c r="BK143" i="9"/>
  <c r="J143" i="9"/>
  <c r="BE143" i="9"/>
  <c r="BI141" i="9"/>
  <c r="BH141" i="9"/>
  <c r="BG141" i="9"/>
  <c r="BF141" i="9"/>
  <c r="T141" i="9"/>
  <c r="R141" i="9"/>
  <c r="P141" i="9"/>
  <c r="BK141" i="9"/>
  <c r="J141" i="9"/>
  <c r="BE141" i="9"/>
  <c r="BI139" i="9"/>
  <c r="BH139" i="9"/>
  <c r="BG139" i="9"/>
  <c r="BF139" i="9"/>
  <c r="T139" i="9"/>
  <c r="R139" i="9"/>
  <c r="P139" i="9"/>
  <c r="BK139" i="9"/>
  <c r="J139" i="9"/>
  <c r="BE139" i="9"/>
  <c r="BI137" i="9"/>
  <c r="BH137" i="9"/>
  <c r="BG137" i="9"/>
  <c r="BF137" i="9"/>
  <c r="T137" i="9"/>
  <c r="R137" i="9"/>
  <c r="P137" i="9"/>
  <c r="BK137" i="9"/>
  <c r="J137" i="9"/>
  <c r="BE137" i="9"/>
  <c r="BI135" i="9"/>
  <c r="BH135" i="9"/>
  <c r="BG135" i="9"/>
  <c r="BF135" i="9"/>
  <c r="T135" i="9"/>
  <c r="R135" i="9"/>
  <c r="P135" i="9"/>
  <c r="BK135" i="9"/>
  <c r="J135" i="9"/>
  <c r="BE135" i="9"/>
  <c r="BI133" i="9"/>
  <c r="BH133" i="9"/>
  <c r="BG133" i="9"/>
  <c r="BF133" i="9"/>
  <c r="T133" i="9"/>
  <c r="R133" i="9"/>
  <c r="P133" i="9"/>
  <c r="BK133" i="9"/>
  <c r="J133" i="9"/>
  <c r="BE133" i="9"/>
  <c r="BI131" i="9"/>
  <c r="BH131" i="9"/>
  <c r="BG131" i="9"/>
  <c r="BF131" i="9"/>
  <c r="T131" i="9"/>
  <c r="R131" i="9"/>
  <c r="P131" i="9"/>
  <c r="BK131" i="9"/>
  <c r="J131" i="9"/>
  <c r="BE131" i="9"/>
  <c r="BI129" i="9"/>
  <c r="BH129" i="9"/>
  <c r="BG129" i="9"/>
  <c r="BF129" i="9"/>
  <c r="T129" i="9"/>
  <c r="R129" i="9"/>
  <c r="P129" i="9"/>
  <c r="BK129" i="9"/>
  <c r="J129" i="9"/>
  <c r="BE129" i="9"/>
  <c r="BI127" i="9"/>
  <c r="BH127" i="9"/>
  <c r="BG127" i="9"/>
  <c r="BF127" i="9"/>
  <c r="T127" i="9"/>
  <c r="R127" i="9"/>
  <c r="P127" i="9"/>
  <c r="BK127" i="9"/>
  <c r="J127" i="9"/>
  <c r="BE127" i="9"/>
  <c r="BI125" i="9"/>
  <c r="BH125" i="9"/>
  <c r="BG125" i="9"/>
  <c r="BF125" i="9"/>
  <c r="T125" i="9"/>
  <c r="R125" i="9"/>
  <c r="P125" i="9"/>
  <c r="BK125" i="9"/>
  <c r="J125" i="9"/>
  <c r="BE125" i="9"/>
  <c r="BI123" i="9"/>
  <c r="BH123" i="9"/>
  <c r="BG123" i="9"/>
  <c r="BF123" i="9"/>
  <c r="T123" i="9"/>
  <c r="R123" i="9"/>
  <c r="P123" i="9"/>
  <c r="BK123" i="9"/>
  <c r="J123" i="9"/>
  <c r="BE123" i="9"/>
  <c r="BI121" i="9"/>
  <c r="BH121" i="9"/>
  <c r="BG121" i="9"/>
  <c r="BF121" i="9"/>
  <c r="T121" i="9"/>
  <c r="R121" i="9"/>
  <c r="P121" i="9"/>
  <c r="BK121" i="9"/>
  <c r="J121" i="9"/>
  <c r="BE121" i="9"/>
  <c r="BI119" i="9"/>
  <c r="BH119" i="9"/>
  <c r="BG119" i="9"/>
  <c r="BF119" i="9"/>
  <c r="T119" i="9"/>
  <c r="R119" i="9"/>
  <c r="P119" i="9"/>
  <c r="BK119" i="9"/>
  <c r="J119" i="9"/>
  <c r="BE119" i="9"/>
  <c r="BI117" i="9"/>
  <c r="BH117" i="9"/>
  <c r="BG117" i="9"/>
  <c r="BF117" i="9"/>
  <c r="T117" i="9"/>
  <c r="R117" i="9"/>
  <c r="P117" i="9"/>
  <c r="BK117" i="9"/>
  <c r="J117" i="9"/>
  <c r="BE117" i="9"/>
  <c r="BI115" i="9"/>
  <c r="BH115" i="9"/>
  <c r="BG115" i="9"/>
  <c r="BF115" i="9"/>
  <c r="T115" i="9"/>
  <c r="R115" i="9"/>
  <c r="P115" i="9"/>
  <c r="BK115" i="9"/>
  <c r="J115" i="9"/>
  <c r="BE115" i="9"/>
  <c r="BI114" i="9"/>
  <c r="BH114" i="9"/>
  <c r="BG114" i="9"/>
  <c r="BF114" i="9"/>
  <c r="T114" i="9"/>
  <c r="R114" i="9"/>
  <c r="P114" i="9"/>
  <c r="BK114" i="9"/>
  <c r="J114" i="9"/>
  <c r="BE114" i="9"/>
  <c r="BI112" i="9"/>
  <c r="BH112" i="9"/>
  <c r="BG112" i="9"/>
  <c r="BF112" i="9"/>
  <c r="T112" i="9"/>
  <c r="R112" i="9"/>
  <c r="P112" i="9"/>
  <c r="BK112" i="9"/>
  <c r="J112" i="9"/>
  <c r="BE112" i="9"/>
  <c r="BI108" i="9"/>
  <c r="BH108" i="9"/>
  <c r="BG108" i="9"/>
  <c r="BF108" i="9"/>
  <c r="T108" i="9"/>
  <c r="R108" i="9"/>
  <c r="P108" i="9"/>
  <c r="BK108" i="9"/>
  <c r="J108" i="9"/>
  <c r="BE108" i="9"/>
  <c r="BI104" i="9"/>
  <c r="BH104" i="9"/>
  <c r="BG104" i="9"/>
  <c r="BF104" i="9"/>
  <c r="T104" i="9"/>
  <c r="R104" i="9"/>
  <c r="P104" i="9"/>
  <c r="BK104" i="9"/>
  <c r="J104" i="9"/>
  <c r="BE104" i="9"/>
  <c r="BI100" i="9"/>
  <c r="BH100" i="9"/>
  <c r="BG100" i="9"/>
  <c r="BF100" i="9"/>
  <c r="T100" i="9"/>
  <c r="R100" i="9"/>
  <c r="P100" i="9"/>
  <c r="BK100" i="9"/>
  <c r="J100" i="9"/>
  <c r="BE100" i="9"/>
  <c r="BI98" i="9"/>
  <c r="BH98" i="9"/>
  <c r="BG98" i="9"/>
  <c r="BF98" i="9"/>
  <c r="T98" i="9"/>
  <c r="R98" i="9"/>
  <c r="P98" i="9"/>
  <c r="BK98" i="9"/>
  <c r="J98" i="9"/>
  <c r="BE98" i="9"/>
  <c r="BI96" i="9"/>
  <c r="BH96" i="9"/>
  <c r="BG96" i="9"/>
  <c r="BF96" i="9"/>
  <c r="T96" i="9"/>
  <c r="R96" i="9"/>
  <c r="P96" i="9"/>
  <c r="BK96" i="9"/>
  <c r="J96" i="9"/>
  <c r="BE96" i="9"/>
  <c r="BI94" i="9"/>
  <c r="BH94" i="9"/>
  <c r="BG94" i="9"/>
  <c r="BF94" i="9"/>
  <c r="T94" i="9"/>
  <c r="R94" i="9"/>
  <c r="P94" i="9"/>
  <c r="BK94" i="9"/>
  <c r="J94" i="9"/>
  <c r="BE94" i="9"/>
  <c r="BI92" i="9"/>
  <c r="BH92" i="9"/>
  <c r="BG92" i="9"/>
  <c r="BF92" i="9"/>
  <c r="T92" i="9"/>
  <c r="R92" i="9"/>
  <c r="P92" i="9"/>
  <c r="BK92" i="9"/>
  <c r="J92" i="9"/>
  <c r="BE92" i="9"/>
  <c r="BI90" i="9"/>
  <c r="BH90" i="9"/>
  <c r="BG90" i="9"/>
  <c r="BF90" i="9"/>
  <c r="T90" i="9"/>
  <c r="R90" i="9"/>
  <c r="P90" i="9"/>
  <c r="BK90" i="9"/>
  <c r="J90" i="9"/>
  <c r="BE90" i="9"/>
  <c r="BI88" i="9"/>
  <c r="BH88" i="9"/>
  <c r="BG88" i="9"/>
  <c r="BF88" i="9"/>
  <c r="T88" i="9"/>
  <c r="R88" i="9"/>
  <c r="P88" i="9"/>
  <c r="BK88" i="9"/>
  <c r="J88" i="9"/>
  <c r="BE88" i="9"/>
  <c r="BI86" i="9"/>
  <c r="BH86" i="9"/>
  <c r="BG86" i="9"/>
  <c r="BF86" i="9"/>
  <c r="T86" i="9"/>
  <c r="R86" i="9"/>
  <c r="P86" i="9"/>
  <c r="BK86" i="9"/>
  <c r="J86" i="9"/>
  <c r="BE86" i="9"/>
  <c r="BI84" i="9"/>
  <c r="BH84" i="9"/>
  <c r="BG84" i="9"/>
  <c r="BF84" i="9"/>
  <c r="T84" i="9"/>
  <c r="R84" i="9"/>
  <c r="P84" i="9"/>
  <c r="BK84" i="9"/>
  <c r="J84" i="9"/>
  <c r="BE84" i="9"/>
  <c r="BI82" i="9"/>
  <c r="F34" i="9"/>
  <c r="BD59" i="1" s="1"/>
  <c r="BH82" i="9"/>
  <c r="F33" i="9" s="1"/>
  <c r="BC59" i="1" s="1"/>
  <c r="BG82" i="9"/>
  <c r="F32" i="9"/>
  <c r="BB59" i="1" s="1"/>
  <c r="BF82" i="9"/>
  <c r="F31" i="9" s="1"/>
  <c r="BA59" i="1" s="1"/>
  <c r="T82" i="9"/>
  <c r="T81" i="9"/>
  <c r="T80" i="9" s="1"/>
  <c r="T79" i="9" s="1"/>
  <c r="R82" i="9"/>
  <c r="R81" i="9"/>
  <c r="R80" i="9" s="1"/>
  <c r="R79" i="9" s="1"/>
  <c r="P82" i="9"/>
  <c r="P81" i="9"/>
  <c r="P80" i="9" s="1"/>
  <c r="P79" i="9" s="1"/>
  <c r="AU59" i="1" s="1"/>
  <c r="BK82" i="9"/>
  <c r="BK81" i="9" s="1"/>
  <c r="J82" i="9"/>
  <c r="BE82" i="9" s="1"/>
  <c r="F30" i="9" s="1"/>
  <c r="AZ59" i="1" s="1"/>
  <c r="J30" i="9"/>
  <c r="AV59" i="1" s="1"/>
  <c r="F73" i="9"/>
  <c r="E71" i="9"/>
  <c r="F49" i="9"/>
  <c r="E47" i="9"/>
  <c r="J21" i="9"/>
  <c r="E21" i="9"/>
  <c r="J20" i="9"/>
  <c r="J18" i="9"/>
  <c r="E18" i="9"/>
  <c r="F52" i="9" s="1"/>
  <c r="F76" i="9"/>
  <c r="J17" i="9"/>
  <c r="J15" i="9"/>
  <c r="E15" i="9"/>
  <c r="F75" i="9" s="1"/>
  <c r="F51" i="9"/>
  <c r="J14" i="9"/>
  <c r="J12" i="9"/>
  <c r="J73" i="9" s="1"/>
  <c r="J49" i="9"/>
  <c r="E7" i="9"/>
  <c r="E45" i="9" s="1"/>
  <c r="E69" i="9"/>
  <c r="AY58" i="1"/>
  <c r="AX58" i="1"/>
  <c r="BI210" i="8"/>
  <c r="BH210" i="8"/>
  <c r="BG210" i="8"/>
  <c r="BF210" i="8"/>
  <c r="T210" i="8"/>
  <c r="R210" i="8"/>
  <c r="P210" i="8"/>
  <c r="BK210" i="8"/>
  <c r="J210" i="8"/>
  <c r="BE210" i="8" s="1"/>
  <c r="BI209" i="8"/>
  <c r="BH209" i="8"/>
  <c r="BG209" i="8"/>
  <c r="BF209" i="8"/>
  <c r="T209" i="8"/>
  <c r="R209" i="8"/>
  <c r="P209" i="8"/>
  <c r="BK209" i="8"/>
  <c r="J209" i="8"/>
  <c r="BE209" i="8" s="1"/>
  <c r="BI208" i="8"/>
  <c r="BH208" i="8"/>
  <c r="BG208" i="8"/>
  <c r="BF208" i="8"/>
  <c r="T208" i="8"/>
  <c r="R208" i="8"/>
  <c r="P208" i="8"/>
  <c r="BK208" i="8"/>
  <c r="J208" i="8"/>
  <c r="BE208" i="8" s="1"/>
  <c r="BI207" i="8"/>
  <c r="BH207" i="8"/>
  <c r="BG207" i="8"/>
  <c r="BF207" i="8"/>
  <c r="T207" i="8"/>
  <c r="R207" i="8"/>
  <c r="P207" i="8"/>
  <c r="BK207" i="8"/>
  <c r="J207" i="8"/>
  <c r="BE207" i="8" s="1"/>
  <c r="BI206" i="8"/>
  <c r="BH206" i="8"/>
  <c r="BG206" i="8"/>
  <c r="BF206" i="8"/>
  <c r="T206" i="8"/>
  <c r="R206" i="8"/>
  <c r="P206" i="8"/>
  <c r="BK206" i="8"/>
  <c r="J206" i="8"/>
  <c r="BE206" i="8" s="1"/>
  <c r="BI205" i="8"/>
  <c r="BH205" i="8"/>
  <c r="BG205" i="8"/>
  <c r="BF205" i="8"/>
  <c r="T205" i="8"/>
  <c r="R205" i="8"/>
  <c r="P205" i="8"/>
  <c r="BK205" i="8"/>
  <c r="J205" i="8"/>
  <c r="BE205" i="8" s="1"/>
  <c r="BI204" i="8"/>
  <c r="BH204" i="8"/>
  <c r="BG204" i="8"/>
  <c r="BF204" i="8"/>
  <c r="T204" i="8"/>
  <c r="R204" i="8"/>
  <c r="P204" i="8"/>
  <c r="BK204" i="8"/>
  <c r="J204" i="8"/>
  <c r="BE204" i="8" s="1"/>
  <c r="BI203" i="8"/>
  <c r="BH203" i="8"/>
  <c r="BG203" i="8"/>
  <c r="BF203" i="8"/>
  <c r="T203" i="8"/>
  <c r="R203" i="8"/>
  <c r="P203" i="8"/>
  <c r="BK203" i="8"/>
  <c r="J203" i="8"/>
  <c r="BE203" i="8" s="1"/>
  <c r="BI202" i="8"/>
  <c r="BH202" i="8"/>
  <c r="BG202" i="8"/>
  <c r="BF202" i="8"/>
  <c r="T202" i="8"/>
  <c r="R202" i="8"/>
  <c r="P202" i="8"/>
  <c r="BK202" i="8"/>
  <c r="J202" i="8"/>
  <c r="BE202" i="8" s="1"/>
  <c r="BI201" i="8"/>
  <c r="BH201" i="8"/>
  <c r="BG201" i="8"/>
  <c r="BF201" i="8"/>
  <c r="T201" i="8"/>
  <c r="R201" i="8"/>
  <c r="P201" i="8"/>
  <c r="BK201" i="8"/>
  <c r="J201" i="8"/>
  <c r="BE201" i="8"/>
  <c r="BI200" i="8"/>
  <c r="BH200" i="8"/>
  <c r="BG200" i="8"/>
  <c r="BF200" i="8"/>
  <c r="T200" i="8"/>
  <c r="R200" i="8"/>
  <c r="P200" i="8"/>
  <c r="BK200" i="8"/>
  <c r="J200" i="8"/>
  <c r="BE200" i="8" s="1"/>
  <c r="BI199" i="8"/>
  <c r="BH199" i="8"/>
  <c r="BG199" i="8"/>
  <c r="BF199" i="8"/>
  <c r="T199" i="8"/>
  <c r="T198" i="8"/>
  <c r="R199" i="8"/>
  <c r="R198" i="8" s="1"/>
  <c r="R143" i="8" s="1"/>
  <c r="P199" i="8"/>
  <c r="P198" i="8"/>
  <c r="BK199" i="8"/>
  <c r="BK198" i="8" s="1"/>
  <c r="J199" i="8"/>
  <c r="BE199" i="8"/>
  <c r="BI197" i="8"/>
  <c r="BH197" i="8"/>
  <c r="BG197" i="8"/>
  <c r="BF197" i="8"/>
  <c r="T197" i="8"/>
  <c r="R197" i="8"/>
  <c r="P197" i="8"/>
  <c r="BK197" i="8"/>
  <c r="J197" i="8"/>
  <c r="BE197" i="8"/>
  <c r="BI196" i="8"/>
  <c r="BH196" i="8"/>
  <c r="BG196" i="8"/>
  <c r="BF196" i="8"/>
  <c r="T196" i="8"/>
  <c r="R196" i="8"/>
  <c r="P196" i="8"/>
  <c r="BK196" i="8"/>
  <c r="J196" i="8"/>
  <c r="BE196" i="8" s="1"/>
  <c r="BI195" i="8"/>
  <c r="BH195" i="8"/>
  <c r="BG195" i="8"/>
  <c r="BF195" i="8"/>
  <c r="T195" i="8"/>
  <c r="R195" i="8"/>
  <c r="P195" i="8"/>
  <c r="BK195" i="8"/>
  <c r="J195" i="8"/>
  <c r="BE195" i="8"/>
  <c r="BI194" i="8"/>
  <c r="BH194" i="8"/>
  <c r="BG194" i="8"/>
  <c r="BF194" i="8"/>
  <c r="T194" i="8"/>
  <c r="R194" i="8"/>
  <c r="P194" i="8"/>
  <c r="BK194" i="8"/>
  <c r="J194" i="8"/>
  <c r="BE194" i="8" s="1"/>
  <c r="BI193" i="8"/>
  <c r="BH193" i="8"/>
  <c r="BG193" i="8"/>
  <c r="BF193" i="8"/>
  <c r="T193" i="8"/>
  <c r="R193" i="8"/>
  <c r="P193" i="8"/>
  <c r="BK193" i="8"/>
  <c r="J193" i="8"/>
  <c r="BE193" i="8"/>
  <c r="BI192" i="8"/>
  <c r="BH192" i="8"/>
  <c r="BG192" i="8"/>
  <c r="BF192" i="8"/>
  <c r="T192" i="8"/>
  <c r="R192" i="8"/>
  <c r="P192" i="8"/>
  <c r="BK192" i="8"/>
  <c r="J192" i="8"/>
  <c r="BE192" i="8" s="1"/>
  <c r="BI191" i="8"/>
  <c r="BH191" i="8"/>
  <c r="BG191" i="8"/>
  <c r="BF191" i="8"/>
  <c r="T191" i="8"/>
  <c r="R191" i="8"/>
  <c r="P191" i="8"/>
  <c r="BK191" i="8"/>
  <c r="J191" i="8"/>
  <c r="BE191" i="8"/>
  <c r="BI190" i="8"/>
  <c r="BH190" i="8"/>
  <c r="BG190" i="8"/>
  <c r="BF190" i="8"/>
  <c r="T190" i="8"/>
  <c r="R190" i="8"/>
  <c r="P190" i="8"/>
  <c r="BK190" i="8"/>
  <c r="J190" i="8"/>
  <c r="BE190" i="8" s="1"/>
  <c r="BI189" i="8"/>
  <c r="BH189" i="8"/>
  <c r="BG189" i="8"/>
  <c r="BF189" i="8"/>
  <c r="T189" i="8"/>
  <c r="R189" i="8"/>
  <c r="P189" i="8"/>
  <c r="BK189" i="8"/>
  <c r="J189" i="8"/>
  <c r="BE189" i="8"/>
  <c r="BI188" i="8"/>
  <c r="BH188" i="8"/>
  <c r="BG188" i="8"/>
  <c r="BF188" i="8"/>
  <c r="T188" i="8"/>
  <c r="R188" i="8"/>
  <c r="P188" i="8"/>
  <c r="BK188" i="8"/>
  <c r="J188" i="8"/>
  <c r="BE188" i="8" s="1"/>
  <c r="BI187" i="8"/>
  <c r="BH187" i="8"/>
  <c r="BG187" i="8"/>
  <c r="BF187" i="8"/>
  <c r="T187" i="8"/>
  <c r="R187" i="8"/>
  <c r="P187" i="8"/>
  <c r="BK187" i="8"/>
  <c r="J187" i="8"/>
  <c r="BE187" i="8"/>
  <c r="BI186" i="8"/>
  <c r="BH186" i="8"/>
  <c r="BG186" i="8"/>
  <c r="BF186" i="8"/>
  <c r="T186" i="8"/>
  <c r="R186" i="8"/>
  <c r="P186" i="8"/>
  <c r="BK186" i="8"/>
  <c r="J186" i="8"/>
  <c r="BE186" i="8" s="1"/>
  <c r="BI185" i="8"/>
  <c r="BH185" i="8"/>
  <c r="BG185" i="8"/>
  <c r="BF185" i="8"/>
  <c r="T185" i="8"/>
  <c r="R185" i="8"/>
  <c r="P185" i="8"/>
  <c r="BK185" i="8"/>
  <c r="J185" i="8"/>
  <c r="BE185" i="8"/>
  <c r="BI184" i="8"/>
  <c r="BH184" i="8"/>
  <c r="BG184" i="8"/>
  <c r="BF184" i="8"/>
  <c r="T184" i="8"/>
  <c r="R184" i="8"/>
  <c r="P184" i="8"/>
  <c r="BK184" i="8"/>
  <c r="J184" i="8"/>
  <c r="BE184" i="8"/>
  <c r="BI183" i="8"/>
  <c r="BH183" i="8"/>
  <c r="BG183" i="8"/>
  <c r="BF183" i="8"/>
  <c r="T183" i="8"/>
  <c r="R183" i="8"/>
  <c r="P183" i="8"/>
  <c r="BK183" i="8"/>
  <c r="J183" i="8"/>
  <c r="BE183" i="8"/>
  <c r="BI182" i="8"/>
  <c r="BH182" i="8"/>
  <c r="BG182" i="8"/>
  <c r="BF182" i="8"/>
  <c r="T182" i="8"/>
  <c r="R182" i="8"/>
  <c r="P182" i="8"/>
  <c r="BK182" i="8"/>
  <c r="J182" i="8"/>
  <c r="BE182" i="8"/>
  <c r="BI181" i="8"/>
  <c r="BH181" i="8"/>
  <c r="BG181" i="8"/>
  <c r="BF181" i="8"/>
  <c r="T181" i="8"/>
  <c r="R181" i="8"/>
  <c r="P181" i="8"/>
  <c r="BK181" i="8"/>
  <c r="J181" i="8"/>
  <c r="BE181" i="8"/>
  <c r="BI180" i="8"/>
  <c r="BH180" i="8"/>
  <c r="BG180" i="8"/>
  <c r="BF180" i="8"/>
  <c r="T180" i="8"/>
  <c r="R180" i="8"/>
  <c r="P180" i="8"/>
  <c r="BK180" i="8"/>
  <c r="J180" i="8"/>
  <c r="BE180" i="8"/>
  <c r="BI179" i="8"/>
  <c r="BH179" i="8"/>
  <c r="BG179" i="8"/>
  <c r="BF179" i="8"/>
  <c r="T179" i="8"/>
  <c r="R179" i="8"/>
  <c r="P179" i="8"/>
  <c r="BK179" i="8"/>
  <c r="J179" i="8"/>
  <c r="BE179" i="8"/>
  <c r="BI178" i="8"/>
  <c r="BH178" i="8"/>
  <c r="BG178" i="8"/>
  <c r="BF178" i="8"/>
  <c r="T178" i="8"/>
  <c r="R178" i="8"/>
  <c r="P178" i="8"/>
  <c r="BK178" i="8"/>
  <c r="J178" i="8"/>
  <c r="BE178" i="8"/>
  <c r="BI177" i="8"/>
  <c r="BH177" i="8"/>
  <c r="BG177" i="8"/>
  <c r="BF177" i="8"/>
  <c r="T177" i="8"/>
  <c r="R177" i="8"/>
  <c r="P177" i="8"/>
  <c r="BK177" i="8"/>
  <c r="J177" i="8"/>
  <c r="BE177" i="8"/>
  <c r="BI176" i="8"/>
  <c r="BH176" i="8"/>
  <c r="BG176" i="8"/>
  <c r="BF176" i="8"/>
  <c r="T176" i="8"/>
  <c r="R176" i="8"/>
  <c r="P176" i="8"/>
  <c r="BK176" i="8"/>
  <c r="J176" i="8"/>
  <c r="BE176" i="8"/>
  <c r="BI175" i="8"/>
  <c r="BH175" i="8"/>
  <c r="BG175" i="8"/>
  <c r="BF175" i="8"/>
  <c r="T175" i="8"/>
  <c r="R175" i="8"/>
  <c r="P175" i="8"/>
  <c r="BK175" i="8"/>
  <c r="J175" i="8"/>
  <c r="BE175" i="8"/>
  <c r="BI174" i="8"/>
  <c r="BH174" i="8"/>
  <c r="BG174" i="8"/>
  <c r="BF174" i="8"/>
  <c r="T174" i="8"/>
  <c r="R174" i="8"/>
  <c r="P174" i="8"/>
  <c r="BK174" i="8"/>
  <c r="J174" i="8"/>
  <c r="BE174" i="8"/>
  <c r="BI173" i="8"/>
  <c r="BH173" i="8"/>
  <c r="BG173" i="8"/>
  <c r="BF173" i="8"/>
  <c r="T173" i="8"/>
  <c r="R173" i="8"/>
  <c r="P173" i="8"/>
  <c r="BK173" i="8"/>
  <c r="J173" i="8"/>
  <c r="BE173" i="8"/>
  <c r="BI172" i="8"/>
  <c r="BH172" i="8"/>
  <c r="BG172" i="8"/>
  <c r="BF172" i="8"/>
  <c r="T172" i="8"/>
  <c r="R172" i="8"/>
  <c r="P172" i="8"/>
  <c r="BK172" i="8"/>
  <c r="J172" i="8"/>
  <c r="BE172" i="8"/>
  <c r="BI171" i="8"/>
  <c r="BH171" i="8"/>
  <c r="BG171" i="8"/>
  <c r="BF171" i="8"/>
  <c r="T171" i="8"/>
  <c r="R171" i="8"/>
  <c r="P171" i="8"/>
  <c r="BK171" i="8"/>
  <c r="J171" i="8"/>
  <c r="BE171" i="8"/>
  <c r="BI170" i="8"/>
  <c r="BH170" i="8"/>
  <c r="BG170" i="8"/>
  <c r="BF170" i="8"/>
  <c r="T170" i="8"/>
  <c r="R170" i="8"/>
  <c r="P170" i="8"/>
  <c r="BK170" i="8"/>
  <c r="J170" i="8"/>
  <c r="BE170" i="8"/>
  <c r="BI169" i="8"/>
  <c r="BH169" i="8"/>
  <c r="BG169" i="8"/>
  <c r="BF169" i="8"/>
  <c r="T169" i="8"/>
  <c r="R169" i="8"/>
  <c r="P169" i="8"/>
  <c r="BK169" i="8"/>
  <c r="J169" i="8"/>
  <c r="BE169" i="8"/>
  <c r="BI168" i="8"/>
  <c r="BH168" i="8"/>
  <c r="BG168" i="8"/>
  <c r="BF168" i="8"/>
  <c r="T168" i="8"/>
  <c r="R168" i="8"/>
  <c r="P168" i="8"/>
  <c r="BK168" i="8"/>
  <c r="J168" i="8"/>
  <c r="BE168" i="8"/>
  <c r="BI167" i="8"/>
  <c r="BH167" i="8"/>
  <c r="BG167" i="8"/>
  <c r="BF167" i="8"/>
  <c r="T167" i="8"/>
  <c r="T166" i="8"/>
  <c r="R167" i="8"/>
  <c r="R166" i="8"/>
  <c r="P167" i="8"/>
  <c r="P166" i="8"/>
  <c r="BK167" i="8"/>
  <c r="BK166" i="8"/>
  <c r="J166" i="8" s="1"/>
  <c r="J63" i="8" s="1"/>
  <c r="J167" i="8"/>
  <c r="BE167" i="8" s="1"/>
  <c r="BI165" i="8"/>
  <c r="BH165" i="8"/>
  <c r="BG165" i="8"/>
  <c r="BF165" i="8"/>
  <c r="T165" i="8"/>
  <c r="R165" i="8"/>
  <c r="P165" i="8"/>
  <c r="BK165" i="8"/>
  <c r="J165" i="8"/>
  <c r="BE165" i="8"/>
  <c r="BI164" i="8"/>
  <c r="BH164" i="8"/>
  <c r="BG164" i="8"/>
  <c r="BF164" i="8"/>
  <c r="T164" i="8"/>
  <c r="R164" i="8"/>
  <c r="P164" i="8"/>
  <c r="BK164" i="8"/>
  <c r="J164" i="8"/>
  <c r="BE164" i="8"/>
  <c r="BI163" i="8"/>
  <c r="BH163" i="8"/>
  <c r="BG163" i="8"/>
  <c r="BF163" i="8"/>
  <c r="T163" i="8"/>
  <c r="R163" i="8"/>
  <c r="P163" i="8"/>
  <c r="BK163" i="8"/>
  <c r="J163" i="8"/>
  <c r="BE163" i="8"/>
  <c r="BI162" i="8"/>
  <c r="BH162" i="8"/>
  <c r="BG162" i="8"/>
  <c r="BF162" i="8"/>
  <c r="T162" i="8"/>
  <c r="R162" i="8"/>
  <c r="P162" i="8"/>
  <c r="BK162" i="8"/>
  <c r="J162" i="8"/>
  <c r="BE162" i="8"/>
  <c r="BI161" i="8"/>
  <c r="BH161" i="8"/>
  <c r="BG161" i="8"/>
  <c r="BF161" i="8"/>
  <c r="T161" i="8"/>
  <c r="R161" i="8"/>
  <c r="P161" i="8"/>
  <c r="BK161" i="8"/>
  <c r="J161" i="8"/>
  <c r="BE161" i="8"/>
  <c r="BI160" i="8"/>
  <c r="BH160" i="8"/>
  <c r="BG160" i="8"/>
  <c r="BF160" i="8"/>
  <c r="T160" i="8"/>
  <c r="R160" i="8"/>
  <c r="P160" i="8"/>
  <c r="BK160" i="8"/>
  <c r="J160" i="8"/>
  <c r="BE160" i="8"/>
  <c r="BI159" i="8"/>
  <c r="BH159" i="8"/>
  <c r="BG159" i="8"/>
  <c r="BF159" i="8"/>
  <c r="T159" i="8"/>
  <c r="R159" i="8"/>
  <c r="P159" i="8"/>
  <c r="BK159" i="8"/>
  <c r="J159" i="8"/>
  <c r="BE159" i="8"/>
  <c r="BI158" i="8"/>
  <c r="BH158" i="8"/>
  <c r="BG158" i="8"/>
  <c r="BF158" i="8"/>
  <c r="T158" i="8"/>
  <c r="R158" i="8"/>
  <c r="P158" i="8"/>
  <c r="BK158" i="8"/>
  <c r="J158" i="8"/>
  <c r="BE158" i="8"/>
  <c r="BI157" i="8"/>
  <c r="BH157" i="8"/>
  <c r="BG157" i="8"/>
  <c r="BF157" i="8"/>
  <c r="T157" i="8"/>
  <c r="R157" i="8"/>
  <c r="P157" i="8"/>
  <c r="BK157" i="8"/>
  <c r="J157" i="8"/>
  <c r="BE157" i="8"/>
  <c r="BI156" i="8"/>
  <c r="BH156" i="8"/>
  <c r="BG156" i="8"/>
  <c r="BF156" i="8"/>
  <c r="T156" i="8"/>
  <c r="R156" i="8"/>
  <c r="P156" i="8"/>
  <c r="BK156" i="8"/>
  <c r="J156" i="8"/>
  <c r="BE156" i="8"/>
  <c r="BI155" i="8"/>
  <c r="BH155" i="8"/>
  <c r="BG155" i="8"/>
  <c r="BF155" i="8"/>
  <c r="T155" i="8"/>
  <c r="R155" i="8"/>
  <c r="P155" i="8"/>
  <c r="BK155" i="8"/>
  <c r="J155" i="8"/>
  <c r="BE155" i="8"/>
  <c r="BI154" i="8"/>
  <c r="BH154" i="8"/>
  <c r="BG154" i="8"/>
  <c r="BF154" i="8"/>
  <c r="T154" i="8"/>
  <c r="R154" i="8"/>
  <c r="P154" i="8"/>
  <c r="BK154" i="8"/>
  <c r="J154" i="8"/>
  <c r="BE154" i="8"/>
  <c r="BI153" i="8"/>
  <c r="BH153" i="8"/>
  <c r="BG153" i="8"/>
  <c r="BF153" i="8"/>
  <c r="T153" i="8"/>
  <c r="R153" i="8"/>
  <c r="P153" i="8"/>
  <c r="BK153" i="8"/>
  <c r="J153" i="8"/>
  <c r="BE153" i="8"/>
  <c r="BI152" i="8"/>
  <c r="BH152" i="8"/>
  <c r="BG152" i="8"/>
  <c r="BF152" i="8"/>
  <c r="T152" i="8"/>
  <c r="R152" i="8"/>
  <c r="P152" i="8"/>
  <c r="BK152" i="8"/>
  <c r="J152" i="8"/>
  <c r="BE152" i="8"/>
  <c r="BI151" i="8"/>
  <c r="BH151" i="8"/>
  <c r="BG151" i="8"/>
  <c r="BF151" i="8"/>
  <c r="T151" i="8"/>
  <c r="T150" i="8"/>
  <c r="R151" i="8"/>
  <c r="R150" i="8"/>
  <c r="P151" i="8"/>
  <c r="P150" i="8"/>
  <c r="BK151" i="8"/>
  <c r="BK150" i="8"/>
  <c r="J150" i="8" s="1"/>
  <c r="J62" i="8" s="1"/>
  <c r="J151" i="8"/>
  <c r="BE151" i="8" s="1"/>
  <c r="BI149" i="8"/>
  <c r="BH149" i="8"/>
  <c r="BG149" i="8"/>
  <c r="BF149" i="8"/>
  <c r="T149" i="8"/>
  <c r="R149" i="8"/>
  <c r="P149" i="8"/>
  <c r="BK149" i="8"/>
  <c r="J149" i="8"/>
  <c r="BE149" i="8"/>
  <c r="BI148" i="8"/>
  <c r="BH148" i="8"/>
  <c r="BG148" i="8"/>
  <c r="BF148" i="8"/>
  <c r="T148" i="8"/>
  <c r="R148" i="8"/>
  <c r="P148" i="8"/>
  <c r="BK148" i="8"/>
  <c r="J148" i="8"/>
  <c r="BE148" i="8"/>
  <c r="BI147" i="8"/>
  <c r="BH147" i="8"/>
  <c r="BG147" i="8"/>
  <c r="BF147" i="8"/>
  <c r="T147" i="8"/>
  <c r="R147" i="8"/>
  <c r="P147" i="8"/>
  <c r="BK147" i="8"/>
  <c r="J147" i="8"/>
  <c r="BE147" i="8"/>
  <c r="BI146" i="8"/>
  <c r="BH146" i="8"/>
  <c r="BG146" i="8"/>
  <c r="BF146" i="8"/>
  <c r="T146" i="8"/>
  <c r="R146" i="8"/>
  <c r="P146" i="8"/>
  <c r="BK146" i="8"/>
  <c r="J146" i="8"/>
  <c r="BE146" i="8"/>
  <c r="BI145" i="8"/>
  <c r="BH145" i="8"/>
  <c r="BG145" i="8"/>
  <c r="BF145" i="8"/>
  <c r="T145" i="8"/>
  <c r="R145" i="8"/>
  <c r="P145" i="8"/>
  <c r="BK145" i="8"/>
  <c r="J145" i="8"/>
  <c r="BE145" i="8"/>
  <c r="BI144" i="8"/>
  <c r="BH144" i="8"/>
  <c r="BG144" i="8"/>
  <c r="BF144" i="8"/>
  <c r="T144" i="8"/>
  <c r="T143" i="8"/>
  <c r="R144" i="8"/>
  <c r="P144" i="8"/>
  <c r="P143" i="8"/>
  <c r="BK144" i="8"/>
  <c r="J144" i="8"/>
  <c r="BE144" i="8" s="1"/>
  <c r="BI142" i="8"/>
  <c r="BH142" i="8"/>
  <c r="BG142" i="8"/>
  <c r="BF142" i="8"/>
  <c r="T142" i="8"/>
  <c r="R142" i="8"/>
  <c r="P142" i="8"/>
  <c r="BK142" i="8"/>
  <c r="J142" i="8"/>
  <c r="BE142" i="8"/>
  <c r="BI141" i="8"/>
  <c r="BH141" i="8"/>
  <c r="BG141" i="8"/>
  <c r="BF141" i="8"/>
  <c r="T141" i="8"/>
  <c r="R141" i="8"/>
  <c r="P141" i="8"/>
  <c r="BK141" i="8"/>
  <c r="J141" i="8"/>
  <c r="BE141" i="8"/>
  <c r="BI140" i="8"/>
  <c r="BH140" i="8"/>
  <c r="BG140" i="8"/>
  <c r="BF140" i="8"/>
  <c r="T140" i="8"/>
  <c r="R140" i="8"/>
  <c r="P140" i="8"/>
  <c r="BK140" i="8"/>
  <c r="J140" i="8"/>
  <c r="BE140" i="8"/>
  <c r="BI139" i="8"/>
  <c r="BH139" i="8"/>
  <c r="BG139" i="8"/>
  <c r="BF139" i="8"/>
  <c r="T139" i="8"/>
  <c r="R139" i="8"/>
  <c r="P139" i="8"/>
  <c r="BK139" i="8"/>
  <c r="J139" i="8"/>
  <c r="BE139" i="8"/>
  <c r="BI138" i="8"/>
  <c r="BH138" i="8"/>
  <c r="BG138" i="8"/>
  <c r="BF138" i="8"/>
  <c r="T138" i="8"/>
  <c r="R138" i="8"/>
  <c r="P138" i="8"/>
  <c r="BK138" i="8"/>
  <c r="J138" i="8"/>
  <c r="BE138" i="8"/>
  <c r="BI137" i="8"/>
  <c r="BH137" i="8"/>
  <c r="BG137" i="8"/>
  <c r="BF137" i="8"/>
  <c r="T137" i="8"/>
  <c r="R137" i="8"/>
  <c r="P137" i="8"/>
  <c r="BK137" i="8"/>
  <c r="J137" i="8"/>
  <c r="BE137" i="8"/>
  <c r="BI136" i="8"/>
  <c r="BH136" i="8"/>
  <c r="BG136" i="8"/>
  <c r="BF136" i="8"/>
  <c r="T136" i="8"/>
  <c r="R136" i="8"/>
  <c r="P136" i="8"/>
  <c r="BK136" i="8"/>
  <c r="J136" i="8"/>
  <c r="BE136" i="8"/>
  <c r="BI135" i="8"/>
  <c r="BH135" i="8"/>
  <c r="BG135" i="8"/>
  <c r="BF135" i="8"/>
  <c r="T135" i="8"/>
  <c r="R135" i="8"/>
  <c r="P135" i="8"/>
  <c r="BK135" i="8"/>
  <c r="J135" i="8"/>
  <c r="BE135" i="8"/>
  <c r="BI134" i="8"/>
  <c r="BH134" i="8"/>
  <c r="BG134" i="8"/>
  <c r="BF134" i="8"/>
  <c r="T134" i="8"/>
  <c r="R134" i="8"/>
  <c r="P134" i="8"/>
  <c r="BK134" i="8"/>
  <c r="J134" i="8"/>
  <c r="BE134" i="8"/>
  <c r="BI133" i="8"/>
  <c r="BH133" i="8"/>
  <c r="BG133" i="8"/>
  <c r="BF133" i="8"/>
  <c r="T133" i="8"/>
  <c r="R133" i="8"/>
  <c r="P133" i="8"/>
  <c r="BK133" i="8"/>
  <c r="J133" i="8"/>
  <c r="BE133" i="8"/>
  <c r="BI132" i="8"/>
  <c r="BH132" i="8"/>
  <c r="BG132" i="8"/>
  <c r="BF132" i="8"/>
  <c r="T132" i="8"/>
  <c r="R132" i="8"/>
  <c r="P132" i="8"/>
  <c r="BK132" i="8"/>
  <c r="J132" i="8"/>
  <c r="BE132" i="8"/>
  <c r="BI131" i="8"/>
  <c r="BH131" i="8"/>
  <c r="BG131" i="8"/>
  <c r="BF131" i="8"/>
  <c r="T131" i="8"/>
  <c r="R131" i="8"/>
  <c r="P131" i="8"/>
  <c r="BK131" i="8"/>
  <c r="J131" i="8"/>
  <c r="BE131" i="8"/>
  <c r="BI130" i="8"/>
  <c r="BH130" i="8"/>
  <c r="BG130" i="8"/>
  <c r="BF130" i="8"/>
  <c r="T130" i="8"/>
  <c r="R130" i="8"/>
  <c r="P130" i="8"/>
  <c r="BK130" i="8"/>
  <c r="J130" i="8"/>
  <c r="BE130" i="8"/>
  <c r="BI129" i="8"/>
  <c r="BH129" i="8"/>
  <c r="BG129" i="8"/>
  <c r="BF129" i="8"/>
  <c r="T129" i="8"/>
  <c r="R129" i="8"/>
  <c r="P129" i="8"/>
  <c r="BK129" i="8"/>
  <c r="J129" i="8"/>
  <c r="BE129" i="8"/>
  <c r="BI128" i="8"/>
  <c r="BH128" i="8"/>
  <c r="BG128" i="8"/>
  <c r="BF128" i="8"/>
  <c r="T128" i="8"/>
  <c r="R128" i="8"/>
  <c r="P128" i="8"/>
  <c r="BK128" i="8"/>
  <c r="J128" i="8"/>
  <c r="BE128" i="8"/>
  <c r="BI127" i="8"/>
  <c r="BH127" i="8"/>
  <c r="BG127" i="8"/>
  <c r="BF127" i="8"/>
  <c r="T127" i="8"/>
  <c r="R127" i="8"/>
  <c r="P127" i="8"/>
  <c r="BK127" i="8"/>
  <c r="J127" i="8"/>
  <c r="BE127" i="8"/>
  <c r="BI126" i="8"/>
  <c r="BH126" i="8"/>
  <c r="BG126" i="8"/>
  <c r="BF126" i="8"/>
  <c r="T126" i="8"/>
  <c r="R126" i="8"/>
  <c r="P126" i="8"/>
  <c r="BK126" i="8"/>
  <c r="J126" i="8"/>
  <c r="BE126" i="8"/>
  <c r="BI125" i="8"/>
  <c r="BH125" i="8"/>
  <c r="BG125" i="8"/>
  <c r="BF125" i="8"/>
  <c r="T125" i="8"/>
  <c r="R125" i="8"/>
  <c r="P125" i="8"/>
  <c r="BK125" i="8"/>
  <c r="J125" i="8"/>
  <c r="BE125" i="8"/>
  <c r="BI124" i="8"/>
  <c r="BH124" i="8"/>
  <c r="BG124" i="8"/>
  <c r="BF124" i="8"/>
  <c r="T124" i="8"/>
  <c r="R124" i="8"/>
  <c r="P124" i="8"/>
  <c r="BK124" i="8"/>
  <c r="J124" i="8"/>
  <c r="BE124" i="8"/>
  <c r="BI123" i="8"/>
  <c r="BH123" i="8"/>
  <c r="BG123" i="8"/>
  <c r="BF123" i="8"/>
  <c r="T123" i="8"/>
  <c r="T122" i="8"/>
  <c r="R123" i="8"/>
  <c r="R122" i="8"/>
  <c r="P123" i="8"/>
  <c r="P122" i="8"/>
  <c r="BK123" i="8"/>
  <c r="BK122" i="8"/>
  <c r="J122" i="8" s="1"/>
  <c r="J60" i="8" s="1"/>
  <c r="J123" i="8"/>
  <c r="BE123" i="8" s="1"/>
  <c r="BI121" i="8"/>
  <c r="BH121" i="8"/>
  <c r="BG121" i="8"/>
  <c r="BF121" i="8"/>
  <c r="T121" i="8"/>
  <c r="R121" i="8"/>
  <c r="P121" i="8"/>
  <c r="BK121" i="8"/>
  <c r="J121" i="8"/>
  <c r="BE121" i="8"/>
  <c r="BI120" i="8"/>
  <c r="BH120" i="8"/>
  <c r="BG120" i="8"/>
  <c r="BF120" i="8"/>
  <c r="T120" i="8"/>
  <c r="R120" i="8"/>
  <c r="P120" i="8"/>
  <c r="BK120" i="8"/>
  <c r="J120" i="8"/>
  <c r="BE120" i="8"/>
  <c r="BI119" i="8"/>
  <c r="BH119" i="8"/>
  <c r="BG119" i="8"/>
  <c r="BF119" i="8"/>
  <c r="T119" i="8"/>
  <c r="R119" i="8"/>
  <c r="P119" i="8"/>
  <c r="BK119" i="8"/>
  <c r="J119" i="8"/>
  <c r="BE119" i="8"/>
  <c r="BI118" i="8"/>
  <c r="BH118" i="8"/>
  <c r="BG118" i="8"/>
  <c r="BF118" i="8"/>
  <c r="T118" i="8"/>
  <c r="R118" i="8"/>
  <c r="P118" i="8"/>
  <c r="BK118" i="8"/>
  <c r="J118" i="8"/>
  <c r="BE118" i="8"/>
  <c r="BI117" i="8"/>
  <c r="BH117" i="8"/>
  <c r="BG117" i="8"/>
  <c r="BF117" i="8"/>
  <c r="T117" i="8"/>
  <c r="R117" i="8"/>
  <c r="P117" i="8"/>
  <c r="BK117" i="8"/>
  <c r="J117" i="8"/>
  <c r="BE117" i="8"/>
  <c r="BI116" i="8"/>
  <c r="BH116" i="8"/>
  <c r="BG116" i="8"/>
  <c r="BF116" i="8"/>
  <c r="T116" i="8"/>
  <c r="R116" i="8"/>
  <c r="P116" i="8"/>
  <c r="BK116" i="8"/>
  <c r="J116" i="8"/>
  <c r="BE116" i="8"/>
  <c r="BI115" i="8"/>
  <c r="BH115" i="8"/>
  <c r="BG115" i="8"/>
  <c r="BF115" i="8"/>
  <c r="T115" i="8"/>
  <c r="R115" i="8"/>
  <c r="P115" i="8"/>
  <c r="BK115" i="8"/>
  <c r="J115" i="8"/>
  <c r="BE115" i="8"/>
  <c r="BI114" i="8"/>
  <c r="BH114" i="8"/>
  <c r="BG114" i="8"/>
  <c r="BF114" i="8"/>
  <c r="T114" i="8"/>
  <c r="R114" i="8"/>
  <c r="P114" i="8"/>
  <c r="BK114" i="8"/>
  <c r="J114" i="8"/>
  <c r="BE114" i="8"/>
  <c r="BI113" i="8"/>
  <c r="BH113" i="8"/>
  <c r="BG113" i="8"/>
  <c r="BF113" i="8"/>
  <c r="T113" i="8"/>
  <c r="R113" i="8"/>
  <c r="P113" i="8"/>
  <c r="BK113" i="8"/>
  <c r="J113" i="8"/>
  <c r="BE113" i="8"/>
  <c r="BI112" i="8"/>
  <c r="BH112" i="8"/>
  <c r="BG112" i="8"/>
  <c r="BF112" i="8"/>
  <c r="T112" i="8"/>
  <c r="R112" i="8"/>
  <c r="P112" i="8"/>
  <c r="BK112" i="8"/>
  <c r="J112" i="8"/>
  <c r="BE112" i="8"/>
  <c r="BI111" i="8"/>
  <c r="BH111" i="8"/>
  <c r="BG111" i="8"/>
  <c r="BF111" i="8"/>
  <c r="T111" i="8"/>
  <c r="R111" i="8"/>
  <c r="P111" i="8"/>
  <c r="BK111" i="8"/>
  <c r="J111" i="8"/>
  <c r="BE111" i="8"/>
  <c r="BI110" i="8"/>
  <c r="BH110" i="8"/>
  <c r="BG110" i="8"/>
  <c r="BF110" i="8"/>
  <c r="T110" i="8"/>
  <c r="R110" i="8"/>
  <c r="P110" i="8"/>
  <c r="BK110" i="8"/>
  <c r="J110" i="8"/>
  <c r="BE110" i="8"/>
  <c r="BI109" i="8"/>
  <c r="BH109" i="8"/>
  <c r="BG109" i="8"/>
  <c r="BF109" i="8"/>
  <c r="T109" i="8"/>
  <c r="T108" i="8"/>
  <c r="R109" i="8"/>
  <c r="R108" i="8"/>
  <c r="P109" i="8"/>
  <c r="P108" i="8"/>
  <c r="BK109" i="8"/>
  <c r="BK108" i="8"/>
  <c r="J108" i="8" s="1"/>
  <c r="J59" i="8" s="1"/>
  <c r="J109" i="8"/>
  <c r="BE109" i="8" s="1"/>
  <c r="BI107" i="8"/>
  <c r="BH107" i="8"/>
  <c r="BG107" i="8"/>
  <c r="BF107" i="8"/>
  <c r="T107" i="8"/>
  <c r="R107" i="8"/>
  <c r="P107" i="8"/>
  <c r="BK107" i="8"/>
  <c r="J107" i="8"/>
  <c r="BE107" i="8"/>
  <c r="BI106" i="8"/>
  <c r="BH106" i="8"/>
  <c r="BG106" i="8"/>
  <c r="BF106" i="8"/>
  <c r="T106" i="8"/>
  <c r="R106" i="8"/>
  <c r="P106" i="8"/>
  <c r="BK106" i="8"/>
  <c r="J106" i="8"/>
  <c r="BE106" i="8"/>
  <c r="BI105" i="8"/>
  <c r="BH105" i="8"/>
  <c r="BG105" i="8"/>
  <c r="BF105" i="8"/>
  <c r="T105" i="8"/>
  <c r="R105" i="8"/>
  <c r="P105" i="8"/>
  <c r="BK105" i="8"/>
  <c r="J105" i="8"/>
  <c r="BE105" i="8"/>
  <c r="BI104" i="8"/>
  <c r="BH104" i="8"/>
  <c r="BG104" i="8"/>
  <c r="BF104" i="8"/>
  <c r="T104" i="8"/>
  <c r="R104" i="8"/>
  <c r="P104" i="8"/>
  <c r="BK104" i="8"/>
  <c r="J104" i="8"/>
  <c r="BE104" i="8"/>
  <c r="BI103" i="8"/>
  <c r="BH103" i="8"/>
  <c r="BG103" i="8"/>
  <c r="BF103" i="8"/>
  <c r="T103" i="8"/>
  <c r="R103" i="8"/>
  <c r="P103" i="8"/>
  <c r="BK103" i="8"/>
  <c r="J103" i="8"/>
  <c r="BE103" i="8"/>
  <c r="BI102" i="8"/>
  <c r="BH102" i="8"/>
  <c r="BG102" i="8"/>
  <c r="BF102" i="8"/>
  <c r="T102" i="8"/>
  <c r="R102" i="8"/>
  <c r="P102" i="8"/>
  <c r="BK102" i="8"/>
  <c r="J102" i="8"/>
  <c r="BE102" i="8"/>
  <c r="BI101" i="8"/>
  <c r="BH101" i="8"/>
  <c r="BG101" i="8"/>
  <c r="BF101" i="8"/>
  <c r="T101" i="8"/>
  <c r="R101" i="8"/>
  <c r="P101" i="8"/>
  <c r="BK101" i="8"/>
  <c r="J101" i="8"/>
  <c r="BE101" i="8"/>
  <c r="BI100" i="8"/>
  <c r="BH100" i="8"/>
  <c r="BG100" i="8"/>
  <c r="BF100" i="8"/>
  <c r="T100" i="8"/>
  <c r="R100" i="8"/>
  <c r="P100" i="8"/>
  <c r="BK100" i="8"/>
  <c r="J100" i="8"/>
  <c r="BE100" i="8"/>
  <c r="BI99" i="8"/>
  <c r="BH99" i="8"/>
  <c r="BG99" i="8"/>
  <c r="BF99" i="8"/>
  <c r="T99" i="8"/>
  <c r="R99" i="8"/>
  <c r="P99" i="8"/>
  <c r="BK99" i="8"/>
  <c r="J99" i="8"/>
  <c r="BE99" i="8"/>
  <c r="BI98" i="8"/>
  <c r="BH98" i="8"/>
  <c r="BG98" i="8"/>
  <c r="BF98" i="8"/>
  <c r="T98" i="8"/>
  <c r="R98" i="8"/>
  <c r="P98" i="8"/>
  <c r="BK98" i="8"/>
  <c r="J98" i="8"/>
  <c r="BE98" i="8"/>
  <c r="BI97" i="8"/>
  <c r="BH97" i="8"/>
  <c r="BG97" i="8"/>
  <c r="BF97" i="8"/>
  <c r="T97" i="8"/>
  <c r="R97" i="8"/>
  <c r="P97" i="8"/>
  <c r="BK97" i="8"/>
  <c r="J97" i="8"/>
  <c r="BE97" i="8"/>
  <c r="BI96" i="8"/>
  <c r="BH96" i="8"/>
  <c r="BG96" i="8"/>
  <c r="BF96" i="8"/>
  <c r="T96" i="8"/>
  <c r="R96" i="8"/>
  <c r="P96" i="8"/>
  <c r="BK96" i="8"/>
  <c r="J96" i="8"/>
  <c r="BE96" i="8"/>
  <c r="BI95" i="8"/>
  <c r="BH95" i="8"/>
  <c r="BG95" i="8"/>
  <c r="BF95" i="8"/>
  <c r="T95" i="8"/>
  <c r="R95" i="8"/>
  <c r="P95" i="8"/>
  <c r="BK95" i="8"/>
  <c r="J95" i="8"/>
  <c r="BE95" i="8"/>
  <c r="BI94" i="8"/>
  <c r="BH94" i="8"/>
  <c r="BG94" i="8"/>
  <c r="BF94" i="8"/>
  <c r="T94" i="8"/>
  <c r="R94" i="8"/>
  <c r="P94" i="8"/>
  <c r="BK94" i="8"/>
  <c r="J94" i="8"/>
  <c r="BE94" i="8"/>
  <c r="BI93" i="8"/>
  <c r="BH93" i="8"/>
  <c r="BG93" i="8"/>
  <c r="BF93" i="8"/>
  <c r="T93" i="8"/>
  <c r="R93" i="8"/>
  <c r="P93" i="8"/>
  <c r="BK93" i="8"/>
  <c r="J93" i="8"/>
  <c r="BE93" i="8"/>
  <c r="BI92" i="8"/>
  <c r="BH92" i="8"/>
  <c r="BG92" i="8"/>
  <c r="BF92" i="8"/>
  <c r="T92" i="8"/>
  <c r="R92" i="8"/>
  <c r="P92" i="8"/>
  <c r="BK92" i="8"/>
  <c r="J92" i="8"/>
  <c r="BE92" i="8"/>
  <c r="BI91" i="8"/>
  <c r="BH91" i="8"/>
  <c r="BG91" i="8"/>
  <c r="BF91" i="8"/>
  <c r="T91" i="8"/>
  <c r="T90" i="8"/>
  <c r="R91" i="8"/>
  <c r="R90" i="8"/>
  <c r="P91" i="8"/>
  <c r="P90" i="8"/>
  <c r="BK91" i="8"/>
  <c r="BK90" i="8"/>
  <c r="J90" i="8" s="1"/>
  <c r="J58" i="8" s="1"/>
  <c r="J91" i="8"/>
  <c r="BE91" i="8" s="1"/>
  <c r="BI89" i="8"/>
  <c r="BH89" i="8"/>
  <c r="BG89" i="8"/>
  <c r="BF89" i="8"/>
  <c r="T89" i="8"/>
  <c r="R89" i="8"/>
  <c r="P89" i="8"/>
  <c r="BK89" i="8"/>
  <c r="J89" i="8"/>
  <c r="BE89" i="8"/>
  <c r="BI88" i="8"/>
  <c r="BH88" i="8"/>
  <c r="BG88" i="8"/>
  <c r="BF88" i="8"/>
  <c r="T88" i="8"/>
  <c r="R88" i="8"/>
  <c r="P88" i="8"/>
  <c r="BK88" i="8"/>
  <c r="J88" i="8"/>
  <c r="BE88" i="8"/>
  <c r="BI87" i="8"/>
  <c r="BH87" i="8"/>
  <c r="BG87" i="8"/>
  <c r="BF87" i="8"/>
  <c r="T87" i="8"/>
  <c r="R87" i="8"/>
  <c r="P87" i="8"/>
  <c r="BK87" i="8"/>
  <c r="J87" i="8"/>
  <c r="BE87" i="8"/>
  <c r="BI86" i="8"/>
  <c r="F34" i="8"/>
  <c r="BD58" i="1" s="1"/>
  <c r="BH86" i="8"/>
  <c r="F33" i="8" s="1"/>
  <c r="BC58" i="1" s="1"/>
  <c r="BG86" i="8"/>
  <c r="F32" i="8"/>
  <c r="BB58" i="1" s="1"/>
  <c r="BF86" i="8"/>
  <c r="J31" i="8" s="1"/>
  <c r="AW58" i="1" s="1"/>
  <c r="T86" i="8"/>
  <c r="T85" i="8"/>
  <c r="T84" i="8" s="1"/>
  <c r="R86" i="8"/>
  <c r="R85" i="8" s="1"/>
  <c r="R84" i="8" s="1"/>
  <c r="P86" i="8"/>
  <c r="P85" i="8"/>
  <c r="P84" i="8" s="1"/>
  <c r="AU58" i="1" s="1"/>
  <c r="BK86" i="8"/>
  <c r="BK85" i="8"/>
  <c r="J85" i="8" s="1"/>
  <c r="J57" i="8" s="1"/>
  <c r="J86" i="8"/>
  <c r="BE86" i="8"/>
  <c r="J30" i="8" s="1"/>
  <c r="AV58" i="1" s="1"/>
  <c r="F78" i="8"/>
  <c r="E76" i="8"/>
  <c r="F49" i="8"/>
  <c r="E47" i="8"/>
  <c r="J21" i="8"/>
  <c r="E21" i="8"/>
  <c r="J80" i="8" s="1"/>
  <c r="J51" i="8"/>
  <c r="J20" i="8"/>
  <c r="J18" i="8"/>
  <c r="E18" i="8"/>
  <c r="F81" i="8"/>
  <c r="F52" i="8"/>
  <c r="J17" i="8"/>
  <c r="J15" i="8"/>
  <c r="E15" i="8"/>
  <c r="F80" i="8" s="1"/>
  <c r="F51" i="8"/>
  <c r="J14" i="8"/>
  <c r="J12" i="8"/>
  <c r="J78" i="8" s="1"/>
  <c r="J49" i="8"/>
  <c r="E7" i="8"/>
  <c r="E74" i="8"/>
  <c r="E45" i="8"/>
  <c r="AY57" i="1"/>
  <c r="AX57" i="1"/>
  <c r="BI86" i="7"/>
  <c r="BH86" i="7"/>
  <c r="BG86" i="7"/>
  <c r="BF86" i="7"/>
  <c r="T86" i="7"/>
  <c r="R86" i="7"/>
  <c r="P86" i="7"/>
  <c r="BK86" i="7"/>
  <c r="J86" i="7"/>
  <c r="BE86" i="7" s="1"/>
  <c r="BI85" i="7"/>
  <c r="BH85" i="7"/>
  <c r="BG85" i="7"/>
  <c r="BF85" i="7"/>
  <c r="T85" i="7"/>
  <c r="R85" i="7"/>
  <c r="P85" i="7"/>
  <c r="BK85" i="7"/>
  <c r="J85" i="7"/>
  <c r="BE85" i="7" s="1"/>
  <c r="BI84" i="7"/>
  <c r="BH84" i="7"/>
  <c r="BG84" i="7"/>
  <c r="BF84" i="7"/>
  <c r="T84" i="7"/>
  <c r="R84" i="7"/>
  <c r="P84" i="7"/>
  <c r="BK84" i="7"/>
  <c r="J84" i="7"/>
  <c r="BE84" i="7" s="1"/>
  <c r="BI83" i="7"/>
  <c r="BH83" i="7"/>
  <c r="BG83" i="7"/>
  <c r="BF83" i="7"/>
  <c r="T83" i="7"/>
  <c r="R83" i="7"/>
  <c r="P83" i="7"/>
  <c r="BK83" i="7"/>
  <c r="J83" i="7"/>
  <c r="BE83" i="7" s="1"/>
  <c r="BI82" i="7"/>
  <c r="BH82" i="7"/>
  <c r="BG82" i="7"/>
  <c r="BF82" i="7"/>
  <c r="T82" i="7"/>
  <c r="R82" i="7"/>
  <c r="P82" i="7"/>
  <c r="BK82" i="7"/>
  <c r="J82" i="7"/>
  <c r="BE82" i="7" s="1"/>
  <c r="BI81" i="7"/>
  <c r="F34" i="7" s="1"/>
  <c r="BD57" i="1" s="1"/>
  <c r="BH81" i="7"/>
  <c r="F33" i="7"/>
  <c r="BC57" i="1" s="1"/>
  <c r="BG81" i="7"/>
  <c r="F32" i="7" s="1"/>
  <c r="BB57" i="1" s="1"/>
  <c r="BF81" i="7"/>
  <c r="J31" i="7"/>
  <c r="AW57" i="1" s="1"/>
  <c r="F31" i="7"/>
  <c r="BA57" i="1" s="1"/>
  <c r="T81" i="7"/>
  <c r="T80" i="7" s="1"/>
  <c r="T79" i="7" s="1"/>
  <c r="T78" i="7" s="1"/>
  <c r="R81" i="7"/>
  <c r="R80" i="7" s="1"/>
  <c r="R79" i="7" s="1"/>
  <c r="R78" i="7" s="1"/>
  <c r="P81" i="7"/>
  <c r="P80" i="7" s="1"/>
  <c r="P79" i="7" s="1"/>
  <c r="P78" i="7" s="1"/>
  <c r="AU57" i="1" s="1"/>
  <c r="BK81" i="7"/>
  <c r="BK80" i="7"/>
  <c r="J80" i="7" s="1"/>
  <c r="J58" i="7" s="1"/>
  <c r="J81" i="7"/>
  <c r="BE81" i="7"/>
  <c r="F72" i="7"/>
  <c r="E70" i="7"/>
  <c r="F49" i="7"/>
  <c r="E47" i="7"/>
  <c r="J21" i="7"/>
  <c r="E21" i="7"/>
  <c r="J51" i="7" s="1"/>
  <c r="J74" i="7"/>
  <c r="J20" i="7"/>
  <c r="J18" i="7"/>
  <c r="E18" i="7"/>
  <c r="F75" i="7" s="1"/>
  <c r="J17" i="7"/>
  <c r="J15" i="7"/>
  <c r="E15" i="7"/>
  <c r="F74" i="7"/>
  <c r="F51" i="7"/>
  <c r="J14" i="7"/>
  <c r="J12" i="7"/>
  <c r="J72" i="7"/>
  <c r="J49" i="7"/>
  <c r="E7" i="7"/>
  <c r="E68" i="7" s="1"/>
  <c r="AY56" i="1"/>
  <c r="AX56" i="1"/>
  <c r="BI155" i="6"/>
  <c r="BH155" i="6"/>
  <c r="BG155" i="6"/>
  <c r="BF155" i="6"/>
  <c r="T155" i="6"/>
  <c r="R155" i="6"/>
  <c r="P155" i="6"/>
  <c r="BK155" i="6"/>
  <c r="J155" i="6"/>
  <c r="BE155" i="6"/>
  <c r="BI153" i="6"/>
  <c r="BH153" i="6"/>
  <c r="BG153" i="6"/>
  <c r="BF153" i="6"/>
  <c r="T153" i="6"/>
  <c r="R153" i="6"/>
  <c r="P153" i="6"/>
  <c r="BK153" i="6"/>
  <c r="J153" i="6"/>
  <c r="BE153" i="6"/>
  <c r="BI152" i="6"/>
  <c r="BH152" i="6"/>
  <c r="BG152" i="6"/>
  <c r="BF152" i="6"/>
  <c r="T152" i="6"/>
  <c r="T151" i="6"/>
  <c r="R152" i="6"/>
  <c r="R151" i="6"/>
  <c r="P152" i="6"/>
  <c r="P151" i="6"/>
  <c r="BK152" i="6"/>
  <c r="BK151" i="6"/>
  <c r="J151" i="6" s="1"/>
  <c r="J65" i="6" s="1"/>
  <c r="J152" i="6"/>
  <c r="BE152" i="6" s="1"/>
  <c r="BI149" i="6"/>
  <c r="BH149" i="6"/>
  <c r="BG149" i="6"/>
  <c r="BF149" i="6"/>
  <c r="T149" i="6"/>
  <c r="R149" i="6"/>
  <c r="P149" i="6"/>
  <c r="BK149" i="6"/>
  <c r="J149" i="6"/>
  <c r="BE149" i="6"/>
  <c r="BI147" i="6"/>
  <c r="BH147" i="6"/>
  <c r="BG147" i="6"/>
  <c r="BF147" i="6"/>
  <c r="T147" i="6"/>
  <c r="R147" i="6"/>
  <c r="P147" i="6"/>
  <c r="BK147" i="6"/>
  <c r="J147" i="6"/>
  <c r="BE147" i="6"/>
  <c r="BI145" i="6"/>
  <c r="BH145" i="6"/>
  <c r="BG145" i="6"/>
  <c r="BF145" i="6"/>
  <c r="T145" i="6"/>
  <c r="T144" i="6"/>
  <c r="T143" i="6" s="1"/>
  <c r="R145" i="6"/>
  <c r="R144" i="6" s="1"/>
  <c r="R143" i="6" s="1"/>
  <c r="P145" i="6"/>
  <c r="P144" i="6"/>
  <c r="P143" i="6" s="1"/>
  <c r="BK145" i="6"/>
  <c r="BK144" i="6" s="1"/>
  <c r="J145" i="6"/>
  <c r="BE145" i="6"/>
  <c r="BI141" i="6"/>
  <c r="BH141" i="6"/>
  <c r="BG141" i="6"/>
  <c r="BF141" i="6"/>
  <c r="T141" i="6"/>
  <c r="T140" i="6"/>
  <c r="R141" i="6"/>
  <c r="R140" i="6"/>
  <c r="P141" i="6"/>
  <c r="P140" i="6"/>
  <c r="BK141" i="6"/>
  <c r="BK140" i="6"/>
  <c r="J140" i="6" s="1"/>
  <c r="J62" i="6" s="1"/>
  <c r="J141" i="6"/>
  <c r="BE141" i="6" s="1"/>
  <c r="BI138" i="6"/>
  <c r="BH138" i="6"/>
  <c r="BG138" i="6"/>
  <c r="BF138" i="6"/>
  <c r="T138" i="6"/>
  <c r="R138" i="6"/>
  <c r="P138" i="6"/>
  <c r="BK138" i="6"/>
  <c r="J138" i="6"/>
  <c r="BE138" i="6"/>
  <c r="BI136" i="6"/>
  <c r="BH136" i="6"/>
  <c r="BG136" i="6"/>
  <c r="BF136" i="6"/>
  <c r="T136" i="6"/>
  <c r="R136" i="6"/>
  <c r="P136" i="6"/>
  <c r="BK136" i="6"/>
  <c r="J136" i="6"/>
  <c r="BE136" i="6"/>
  <c r="BI134" i="6"/>
  <c r="BH134" i="6"/>
  <c r="BG134" i="6"/>
  <c r="BF134" i="6"/>
  <c r="T134" i="6"/>
  <c r="R134" i="6"/>
  <c r="P134" i="6"/>
  <c r="BK134" i="6"/>
  <c r="J134" i="6"/>
  <c r="BE134" i="6"/>
  <c r="BI132" i="6"/>
  <c r="BH132" i="6"/>
  <c r="BG132" i="6"/>
  <c r="BF132" i="6"/>
  <c r="T132" i="6"/>
  <c r="R132" i="6"/>
  <c r="P132" i="6"/>
  <c r="BK132" i="6"/>
  <c r="J132" i="6"/>
  <c r="BE132" i="6"/>
  <c r="BI130" i="6"/>
  <c r="BH130" i="6"/>
  <c r="BG130" i="6"/>
  <c r="BF130" i="6"/>
  <c r="T130" i="6"/>
  <c r="T129" i="6"/>
  <c r="R130" i="6"/>
  <c r="R129" i="6"/>
  <c r="P130" i="6"/>
  <c r="P129" i="6"/>
  <c r="BK130" i="6"/>
  <c r="BK129" i="6"/>
  <c r="J129" i="6" s="1"/>
  <c r="J61" i="6" s="1"/>
  <c r="J130" i="6"/>
  <c r="BE130" i="6" s="1"/>
  <c r="BI127" i="6"/>
  <c r="BH127" i="6"/>
  <c r="BG127" i="6"/>
  <c r="BF127" i="6"/>
  <c r="T127" i="6"/>
  <c r="R127" i="6"/>
  <c r="P127" i="6"/>
  <c r="BK127" i="6"/>
  <c r="J127" i="6"/>
  <c r="BE127" i="6"/>
  <c r="BI125" i="6"/>
  <c r="BH125" i="6"/>
  <c r="BG125" i="6"/>
  <c r="BF125" i="6"/>
  <c r="T125" i="6"/>
  <c r="R125" i="6"/>
  <c r="P125" i="6"/>
  <c r="BK125" i="6"/>
  <c r="J125" i="6"/>
  <c r="BE125" i="6"/>
  <c r="BI123" i="6"/>
  <c r="BH123" i="6"/>
  <c r="BG123" i="6"/>
  <c r="BF123" i="6"/>
  <c r="T123" i="6"/>
  <c r="R123" i="6"/>
  <c r="P123" i="6"/>
  <c r="BK123" i="6"/>
  <c r="J123" i="6"/>
  <c r="BE123" i="6"/>
  <c r="BI121" i="6"/>
  <c r="BH121" i="6"/>
  <c r="BG121" i="6"/>
  <c r="BF121" i="6"/>
  <c r="T121" i="6"/>
  <c r="R121" i="6"/>
  <c r="P121" i="6"/>
  <c r="BK121" i="6"/>
  <c r="J121" i="6"/>
  <c r="BE121" i="6" s="1"/>
  <c r="BI119" i="6"/>
  <c r="BH119" i="6"/>
  <c r="BG119" i="6"/>
  <c r="BF119" i="6"/>
  <c r="T119" i="6"/>
  <c r="R119" i="6"/>
  <c r="P119" i="6"/>
  <c r="BK119" i="6"/>
  <c r="J119" i="6"/>
  <c r="BE119" i="6"/>
  <c r="BI117" i="6"/>
  <c r="BH117" i="6"/>
  <c r="BG117" i="6"/>
  <c r="BF117" i="6"/>
  <c r="T117" i="6"/>
  <c r="T116" i="6" s="1"/>
  <c r="R117" i="6"/>
  <c r="R116" i="6"/>
  <c r="P117" i="6"/>
  <c r="BK117" i="6"/>
  <c r="BK116" i="6"/>
  <c r="J116" i="6"/>
  <c r="J60" i="6" s="1"/>
  <c r="J117" i="6"/>
  <c r="BE117" i="6" s="1"/>
  <c r="BI112" i="6"/>
  <c r="BH112" i="6"/>
  <c r="BG112" i="6"/>
  <c r="BF112" i="6"/>
  <c r="T112" i="6"/>
  <c r="R112" i="6"/>
  <c r="P112" i="6"/>
  <c r="BK112" i="6"/>
  <c r="J112" i="6"/>
  <c r="BE112" i="6" s="1"/>
  <c r="BI110" i="6"/>
  <c r="BH110" i="6"/>
  <c r="BG110" i="6"/>
  <c r="BF110" i="6"/>
  <c r="T110" i="6"/>
  <c r="R110" i="6"/>
  <c r="P110" i="6"/>
  <c r="BK110" i="6"/>
  <c r="J110" i="6"/>
  <c r="BE110" i="6"/>
  <c r="BI108" i="6"/>
  <c r="BH108" i="6"/>
  <c r="BG108" i="6"/>
  <c r="BF108" i="6"/>
  <c r="T108" i="6"/>
  <c r="R108" i="6"/>
  <c r="P108" i="6"/>
  <c r="BK108" i="6"/>
  <c r="J108" i="6"/>
  <c r="BE108" i="6" s="1"/>
  <c r="BI104" i="6"/>
  <c r="BH104" i="6"/>
  <c r="BG104" i="6"/>
  <c r="BF104" i="6"/>
  <c r="T104" i="6"/>
  <c r="R104" i="6"/>
  <c r="P104" i="6"/>
  <c r="BK104" i="6"/>
  <c r="J104" i="6"/>
  <c r="BE104" i="6"/>
  <c r="BI102" i="6"/>
  <c r="BH102" i="6"/>
  <c r="BG102" i="6"/>
  <c r="BF102" i="6"/>
  <c r="T102" i="6"/>
  <c r="R102" i="6"/>
  <c r="P102" i="6"/>
  <c r="BK102" i="6"/>
  <c r="J102" i="6"/>
  <c r="BE102" i="6" s="1"/>
  <c r="BI100" i="6"/>
  <c r="BH100" i="6"/>
  <c r="BG100" i="6"/>
  <c r="BF100" i="6"/>
  <c r="T100" i="6"/>
  <c r="R100" i="6"/>
  <c r="P100" i="6"/>
  <c r="BK100" i="6"/>
  <c r="J100" i="6"/>
  <c r="BE100" i="6"/>
  <c r="BI98" i="6"/>
  <c r="BH98" i="6"/>
  <c r="BG98" i="6"/>
  <c r="BF98" i="6"/>
  <c r="T98" i="6"/>
  <c r="R98" i="6"/>
  <c r="P98" i="6"/>
  <c r="BK98" i="6"/>
  <c r="J98" i="6"/>
  <c r="BE98" i="6" s="1"/>
  <c r="BI96" i="6"/>
  <c r="BH96" i="6"/>
  <c r="BG96" i="6"/>
  <c r="BF96" i="6"/>
  <c r="T96" i="6"/>
  <c r="R96" i="6"/>
  <c r="P96" i="6"/>
  <c r="BK96" i="6"/>
  <c r="J96" i="6"/>
  <c r="BE96" i="6"/>
  <c r="BI94" i="6"/>
  <c r="BH94" i="6"/>
  <c r="BG94" i="6"/>
  <c r="BF94" i="6"/>
  <c r="T94" i="6"/>
  <c r="R94" i="6"/>
  <c r="P94" i="6"/>
  <c r="BK94" i="6"/>
  <c r="J94" i="6"/>
  <c r="BE94" i="6" s="1"/>
  <c r="BI92" i="6"/>
  <c r="BH92" i="6"/>
  <c r="BG92" i="6"/>
  <c r="BF92" i="6"/>
  <c r="T92" i="6"/>
  <c r="R92" i="6"/>
  <c r="P92" i="6"/>
  <c r="BK92" i="6"/>
  <c r="J92" i="6"/>
  <c r="BE92" i="6"/>
  <c r="BI90" i="6"/>
  <c r="BH90" i="6"/>
  <c r="BG90" i="6"/>
  <c r="BF90" i="6"/>
  <c r="T90" i="6"/>
  <c r="R90" i="6"/>
  <c r="R89" i="6"/>
  <c r="P90" i="6"/>
  <c r="BK90" i="6"/>
  <c r="BK89" i="6"/>
  <c r="J89" i="6"/>
  <c r="J59" i="6" s="1"/>
  <c r="J90" i="6"/>
  <c r="BE90" i="6" s="1"/>
  <c r="BI88" i="6"/>
  <c r="BH88" i="6"/>
  <c r="F33" i="6"/>
  <c r="BC56" i="1" s="1"/>
  <c r="BG88" i="6"/>
  <c r="BF88" i="6"/>
  <c r="J31" i="6" s="1"/>
  <c r="AW56" i="1" s="1"/>
  <c r="F31" i="6"/>
  <c r="BA56" i="1" s="1"/>
  <c r="T88" i="6"/>
  <c r="T87" i="6"/>
  <c r="R88" i="6"/>
  <c r="R87" i="6"/>
  <c r="R86" i="6"/>
  <c r="R85" i="6" s="1"/>
  <c r="P88" i="6"/>
  <c r="P87" i="6"/>
  <c r="BK88" i="6"/>
  <c r="BK87" i="6"/>
  <c r="J88" i="6"/>
  <c r="BE88" i="6" s="1"/>
  <c r="F79" i="6"/>
  <c r="E77" i="6"/>
  <c r="F49" i="6"/>
  <c r="E47" i="6"/>
  <c r="J21" i="6"/>
  <c r="E21" i="6"/>
  <c r="J51" i="6" s="1"/>
  <c r="J81" i="6"/>
  <c r="J20" i="6"/>
  <c r="J18" i="6"/>
  <c r="E18" i="6"/>
  <c r="J17" i="6"/>
  <c r="J15" i="6"/>
  <c r="E15" i="6"/>
  <c r="F81" i="6" s="1"/>
  <c r="F51" i="6"/>
  <c r="J14" i="6"/>
  <c r="J12" i="6"/>
  <c r="J79" i="6" s="1"/>
  <c r="J49" i="6"/>
  <c r="E7" i="6"/>
  <c r="AY55" i="1"/>
  <c r="AX55" i="1"/>
  <c r="BI164" i="5"/>
  <c r="BH164" i="5"/>
  <c r="BG164" i="5"/>
  <c r="BF164" i="5"/>
  <c r="T164" i="5"/>
  <c r="R164" i="5"/>
  <c r="P164" i="5"/>
  <c r="BK164" i="5"/>
  <c r="J164" i="5"/>
  <c r="BE164" i="5" s="1"/>
  <c r="BI163" i="5"/>
  <c r="BH163" i="5"/>
  <c r="BG163" i="5"/>
  <c r="BF163" i="5"/>
  <c r="T163" i="5"/>
  <c r="R163" i="5"/>
  <c r="R161" i="5" s="1"/>
  <c r="P163" i="5"/>
  <c r="BK163" i="5"/>
  <c r="J163" i="5"/>
  <c r="BE163" i="5"/>
  <c r="BI162" i="5"/>
  <c r="BH162" i="5"/>
  <c r="BG162" i="5"/>
  <c r="BF162" i="5"/>
  <c r="T162" i="5"/>
  <c r="T161" i="5" s="1"/>
  <c r="R162" i="5"/>
  <c r="P162" i="5"/>
  <c r="P161" i="5" s="1"/>
  <c r="BK162" i="5"/>
  <c r="BK161" i="5"/>
  <c r="J161" i="5" s="1"/>
  <c r="J65" i="5" s="1"/>
  <c r="J162" i="5"/>
  <c r="BE162" i="5"/>
  <c r="BI159" i="5"/>
  <c r="BH159" i="5"/>
  <c r="BG159" i="5"/>
  <c r="BF159" i="5"/>
  <c r="T159" i="5"/>
  <c r="R159" i="5"/>
  <c r="P159" i="5"/>
  <c r="BK159" i="5"/>
  <c r="J159" i="5"/>
  <c r="BE159" i="5" s="1"/>
  <c r="BI157" i="5"/>
  <c r="BH157" i="5"/>
  <c r="BG157" i="5"/>
  <c r="BF157" i="5"/>
  <c r="T157" i="5"/>
  <c r="T156" i="5"/>
  <c r="R157" i="5"/>
  <c r="R156" i="5" s="1"/>
  <c r="P157" i="5"/>
  <c r="P156" i="5"/>
  <c r="BK157" i="5"/>
  <c r="BK156" i="5" s="1"/>
  <c r="J156" i="5" s="1"/>
  <c r="J64" i="5" s="1"/>
  <c r="J157" i="5"/>
  <c r="BE157" i="5" s="1"/>
  <c r="BI155" i="5"/>
  <c r="BH155" i="5"/>
  <c r="BG155" i="5"/>
  <c r="BF155" i="5"/>
  <c r="T155" i="5"/>
  <c r="R155" i="5"/>
  <c r="P155" i="5"/>
  <c r="BK155" i="5"/>
  <c r="J155" i="5"/>
  <c r="BE155" i="5"/>
  <c r="BI153" i="5"/>
  <c r="BH153" i="5"/>
  <c r="BG153" i="5"/>
  <c r="BF153" i="5"/>
  <c r="T153" i="5"/>
  <c r="R153" i="5"/>
  <c r="P153" i="5"/>
  <c r="BK153" i="5"/>
  <c r="BK149" i="5" s="1"/>
  <c r="J153" i="5"/>
  <c r="BE153" i="5" s="1"/>
  <c r="BI152" i="5"/>
  <c r="BH152" i="5"/>
  <c r="BG152" i="5"/>
  <c r="BF152" i="5"/>
  <c r="T152" i="5"/>
  <c r="R152" i="5"/>
  <c r="P152" i="5"/>
  <c r="BK152" i="5"/>
  <c r="J152" i="5"/>
  <c r="BE152" i="5"/>
  <c r="BI150" i="5"/>
  <c r="BH150" i="5"/>
  <c r="BG150" i="5"/>
  <c r="BF150" i="5"/>
  <c r="T150" i="5"/>
  <c r="T149" i="5" s="1"/>
  <c r="R150" i="5"/>
  <c r="R149" i="5" s="1"/>
  <c r="P150" i="5"/>
  <c r="P149" i="5"/>
  <c r="BK150" i="5"/>
  <c r="J149" i="5"/>
  <c r="J63" i="5" s="1"/>
  <c r="J150" i="5"/>
  <c r="BE150" i="5"/>
  <c r="BI146" i="5"/>
  <c r="BH146" i="5"/>
  <c r="BG146" i="5"/>
  <c r="BF146" i="5"/>
  <c r="T146" i="5"/>
  <c r="T145" i="5"/>
  <c r="R146" i="5"/>
  <c r="R145" i="5" s="1"/>
  <c r="P146" i="5"/>
  <c r="P145" i="5"/>
  <c r="BK146" i="5"/>
  <c r="BK145" i="5" s="1"/>
  <c r="J145" i="5" s="1"/>
  <c r="J61" i="5" s="1"/>
  <c r="J146" i="5"/>
  <c r="BE146" i="5" s="1"/>
  <c r="BI144" i="5"/>
  <c r="BH144" i="5"/>
  <c r="BG144" i="5"/>
  <c r="BF144" i="5"/>
  <c r="T144" i="5"/>
  <c r="R144" i="5"/>
  <c r="P144" i="5"/>
  <c r="BK144" i="5"/>
  <c r="J144" i="5"/>
  <c r="BE144" i="5"/>
  <c r="BI143" i="5"/>
  <c r="BH143" i="5"/>
  <c r="BG143" i="5"/>
  <c r="BF143" i="5"/>
  <c r="T143" i="5"/>
  <c r="R143" i="5"/>
  <c r="P143" i="5"/>
  <c r="BK143" i="5"/>
  <c r="J143" i="5"/>
  <c r="BE143" i="5" s="1"/>
  <c r="BI141" i="5"/>
  <c r="BH141" i="5"/>
  <c r="BG141" i="5"/>
  <c r="BF141" i="5"/>
  <c r="T141" i="5"/>
  <c r="R141" i="5"/>
  <c r="P141" i="5"/>
  <c r="BK141" i="5"/>
  <c r="J141" i="5"/>
  <c r="BE141" i="5"/>
  <c r="BI139" i="5"/>
  <c r="BH139" i="5"/>
  <c r="BG139" i="5"/>
  <c r="BF139" i="5"/>
  <c r="T139" i="5"/>
  <c r="R139" i="5"/>
  <c r="P139" i="5"/>
  <c r="BK139" i="5"/>
  <c r="J139" i="5"/>
  <c r="BE139" i="5" s="1"/>
  <c r="BI137" i="5"/>
  <c r="BH137" i="5"/>
  <c r="BG137" i="5"/>
  <c r="BF137" i="5"/>
  <c r="T137" i="5"/>
  <c r="R137" i="5"/>
  <c r="P137" i="5"/>
  <c r="BK137" i="5"/>
  <c r="J137" i="5"/>
  <c r="BE137" i="5"/>
  <c r="BI135" i="5"/>
  <c r="BH135" i="5"/>
  <c r="BG135" i="5"/>
  <c r="BF135" i="5"/>
  <c r="T135" i="5"/>
  <c r="R135" i="5"/>
  <c r="P135" i="5"/>
  <c r="BK135" i="5"/>
  <c r="J135" i="5"/>
  <c r="BE135" i="5" s="1"/>
  <c r="BI133" i="5"/>
  <c r="BH133" i="5"/>
  <c r="BG133" i="5"/>
  <c r="BF133" i="5"/>
  <c r="T133" i="5"/>
  <c r="R133" i="5"/>
  <c r="R130" i="5" s="1"/>
  <c r="P133" i="5"/>
  <c r="BK133" i="5"/>
  <c r="J133" i="5"/>
  <c r="BE133" i="5"/>
  <c r="BI131" i="5"/>
  <c r="BH131" i="5"/>
  <c r="BG131" i="5"/>
  <c r="BF131" i="5"/>
  <c r="T131" i="5"/>
  <c r="T130" i="5" s="1"/>
  <c r="R131" i="5"/>
  <c r="P131" i="5"/>
  <c r="P130" i="5" s="1"/>
  <c r="BK131" i="5"/>
  <c r="BK130" i="5"/>
  <c r="J130" i="5" s="1"/>
  <c r="J60" i="5" s="1"/>
  <c r="J131" i="5"/>
  <c r="BE131" i="5"/>
  <c r="BI128" i="5"/>
  <c r="BH128" i="5"/>
  <c r="BG128" i="5"/>
  <c r="BF128" i="5"/>
  <c r="T128" i="5"/>
  <c r="R128" i="5"/>
  <c r="P128" i="5"/>
  <c r="BK128" i="5"/>
  <c r="J128" i="5"/>
  <c r="BE128" i="5" s="1"/>
  <c r="BI126" i="5"/>
  <c r="BH126" i="5"/>
  <c r="BG126" i="5"/>
  <c r="BF126" i="5"/>
  <c r="T126" i="5"/>
  <c r="R126" i="5"/>
  <c r="P126" i="5"/>
  <c r="BK126" i="5"/>
  <c r="J126" i="5"/>
  <c r="BE126" i="5"/>
  <c r="BI124" i="5"/>
  <c r="BH124" i="5"/>
  <c r="BG124" i="5"/>
  <c r="BF124" i="5"/>
  <c r="T124" i="5"/>
  <c r="R124" i="5"/>
  <c r="P124" i="5"/>
  <c r="BK124" i="5"/>
  <c r="J124" i="5"/>
  <c r="BE124" i="5" s="1"/>
  <c r="BI122" i="5"/>
  <c r="BH122" i="5"/>
  <c r="BG122" i="5"/>
  <c r="BF122" i="5"/>
  <c r="T122" i="5"/>
  <c r="R122" i="5"/>
  <c r="P122" i="5"/>
  <c r="BK122" i="5"/>
  <c r="J122" i="5"/>
  <c r="BE122" i="5"/>
  <c r="BI120" i="5"/>
  <c r="BH120" i="5"/>
  <c r="BG120" i="5"/>
  <c r="BF120" i="5"/>
  <c r="T120" i="5"/>
  <c r="R120" i="5"/>
  <c r="P120" i="5"/>
  <c r="BK120" i="5"/>
  <c r="J120" i="5"/>
  <c r="BE120" i="5" s="1"/>
  <c r="BI118" i="5"/>
  <c r="BH118" i="5"/>
  <c r="BG118" i="5"/>
  <c r="BF118" i="5"/>
  <c r="T118" i="5"/>
  <c r="R118" i="5"/>
  <c r="P118" i="5"/>
  <c r="BK118" i="5"/>
  <c r="J118" i="5"/>
  <c r="BE118" i="5"/>
  <c r="BI116" i="5"/>
  <c r="BH116" i="5"/>
  <c r="BG116" i="5"/>
  <c r="BF116" i="5"/>
  <c r="T116" i="5"/>
  <c r="R116" i="5"/>
  <c r="P116" i="5"/>
  <c r="BK116" i="5"/>
  <c r="J116" i="5"/>
  <c r="BE116" i="5" s="1"/>
  <c r="BI114" i="5"/>
  <c r="BH114" i="5"/>
  <c r="BG114" i="5"/>
  <c r="BF114" i="5"/>
  <c r="T114" i="5"/>
  <c r="T113" i="5"/>
  <c r="R114" i="5"/>
  <c r="P114" i="5"/>
  <c r="P113" i="5"/>
  <c r="BK114" i="5"/>
  <c r="J114" i="5"/>
  <c r="BE114" i="5" s="1"/>
  <c r="BI111" i="5"/>
  <c r="BH111" i="5"/>
  <c r="BG111" i="5"/>
  <c r="BF111" i="5"/>
  <c r="T111" i="5"/>
  <c r="R111" i="5"/>
  <c r="P111" i="5"/>
  <c r="BK111" i="5"/>
  <c r="J111" i="5"/>
  <c r="BE111" i="5"/>
  <c r="BI110" i="5"/>
  <c r="BH110" i="5"/>
  <c r="BG110" i="5"/>
  <c r="BF110" i="5"/>
  <c r="T110" i="5"/>
  <c r="R110" i="5"/>
  <c r="P110" i="5"/>
  <c r="BK110" i="5"/>
  <c r="J110" i="5"/>
  <c r="BE110" i="5" s="1"/>
  <c r="BI108" i="5"/>
  <c r="BH108" i="5"/>
  <c r="BG108" i="5"/>
  <c r="BF108" i="5"/>
  <c r="T108" i="5"/>
  <c r="R108" i="5"/>
  <c r="P108" i="5"/>
  <c r="BK108" i="5"/>
  <c r="J108" i="5"/>
  <c r="BE108" i="5"/>
  <c r="BI106" i="5"/>
  <c r="BH106" i="5"/>
  <c r="BG106" i="5"/>
  <c r="BF106" i="5"/>
  <c r="T106" i="5"/>
  <c r="R106" i="5"/>
  <c r="P106" i="5"/>
  <c r="BK106" i="5"/>
  <c r="J106" i="5"/>
  <c r="BE106" i="5" s="1"/>
  <c r="BI104" i="5"/>
  <c r="BH104" i="5"/>
  <c r="BG104" i="5"/>
  <c r="BF104" i="5"/>
  <c r="T104" i="5"/>
  <c r="R104" i="5"/>
  <c r="P104" i="5"/>
  <c r="BK104" i="5"/>
  <c r="J104" i="5"/>
  <c r="BE104" i="5"/>
  <c r="BI102" i="5"/>
  <c r="BH102" i="5"/>
  <c r="BG102" i="5"/>
  <c r="BF102" i="5"/>
  <c r="T102" i="5"/>
  <c r="R102" i="5"/>
  <c r="P102" i="5"/>
  <c r="BK102" i="5"/>
  <c r="J102" i="5"/>
  <c r="BE102" i="5" s="1"/>
  <c r="BI100" i="5"/>
  <c r="BH100" i="5"/>
  <c r="BG100" i="5"/>
  <c r="BF100" i="5"/>
  <c r="T100" i="5"/>
  <c r="R100" i="5"/>
  <c r="P100" i="5"/>
  <c r="BK100" i="5"/>
  <c r="J100" i="5"/>
  <c r="BE100" i="5"/>
  <c r="BI98" i="5"/>
  <c r="BH98" i="5"/>
  <c r="BG98" i="5"/>
  <c r="BF98" i="5"/>
  <c r="T98" i="5"/>
  <c r="R98" i="5"/>
  <c r="P98" i="5"/>
  <c r="BK98" i="5"/>
  <c r="J98" i="5"/>
  <c r="BE98" i="5" s="1"/>
  <c r="BI96" i="5"/>
  <c r="BH96" i="5"/>
  <c r="BG96" i="5"/>
  <c r="BF96" i="5"/>
  <c r="T96" i="5"/>
  <c r="R96" i="5"/>
  <c r="P96" i="5"/>
  <c r="BK96" i="5"/>
  <c r="J96" i="5"/>
  <c r="BE96" i="5"/>
  <c r="BI94" i="5"/>
  <c r="BH94" i="5"/>
  <c r="BG94" i="5"/>
  <c r="BF94" i="5"/>
  <c r="T94" i="5"/>
  <c r="R94" i="5"/>
  <c r="P94" i="5"/>
  <c r="BK94" i="5"/>
  <c r="J94" i="5"/>
  <c r="BE94" i="5"/>
  <c r="BI92" i="5"/>
  <c r="BH92" i="5"/>
  <c r="BG92" i="5"/>
  <c r="BF92" i="5"/>
  <c r="T92" i="5"/>
  <c r="R92" i="5"/>
  <c r="R87" i="5" s="1"/>
  <c r="P92" i="5"/>
  <c r="BK92" i="5"/>
  <c r="J92" i="5"/>
  <c r="BE92" i="5"/>
  <c r="BI90" i="5"/>
  <c r="BH90" i="5"/>
  <c r="BG90" i="5"/>
  <c r="BF90" i="5"/>
  <c r="T90" i="5"/>
  <c r="R90" i="5"/>
  <c r="P90" i="5"/>
  <c r="BK90" i="5"/>
  <c r="J90" i="5"/>
  <c r="BE90" i="5"/>
  <c r="BI88" i="5"/>
  <c r="F34" i="5"/>
  <c r="BD55" i="1" s="1"/>
  <c r="BH88" i="5"/>
  <c r="BG88" i="5"/>
  <c r="F32" i="5"/>
  <c r="BB55" i="1" s="1"/>
  <c r="BF88" i="5"/>
  <c r="T88" i="5"/>
  <c r="T87" i="5"/>
  <c r="T86" i="5" s="1"/>
  <c r="R88" i="5"/>
  <c r="P88" i="5"/>
  <c r="P87" i="5"/>
  <c r="BK88" i="5"/>
  <c r="J88" i="5"/>
  <c r="BE88" i="5" s="1"/>
  <c r="F30" i="5" s="1"/>
  <c r="AZ55" i="1" s="1"/>
  <c r="F79" i="5"/>
  <c r="E77" i="5"/>
  <c r="F49" i="5"/>
  <c r="E47" i="5"/>
  <c r="J21" i="5"/>
  <c r="E21" i="5"/>
  <c r="J81" i="5" s="1"/>
  <c r="J51" i="5"/>
  <c r="J20" i="5"/>
  <c r="J18" i="5"/>
  <c r="E18" i="5"/>
  <c r="F52" i="5" s="1"/>
  <c r="F82" i="5"/>
  <c r="J17" i="5"/>
  <c r="J15" i="5"/>
  <c r="E15" i="5"/>
  <c r="J14" i="5"/>
  <c r="J12" i="5"/>
  <c r="E7" i="5"/>
  <c r="E45" i="5" s="1"/>
  <c r="E75" i="5"/>
  <c r="AY54" i="1"/>
  <c r="AX54" i="1"/>
  <c r="BI95" i="4"/>
  <c r="BH95" i="4"/>
  <c r="BG95" i="4"/>
  <c r="BF95" i="4"/>
  <c r="T95" i="4"/>
  <c r="R95" i="4"/>
  <c r="P95" i="4"/>
  <c r="BK95" i="4"/>
  <c r="J95" i="4"/>
  <c r="BE95" i="4" s="1"/>
  <c r="BI94" i="4"/>
  <c r="BH94" i="4"/>
  <c r="BG94" i="4"/>
  <c r="BF94" i="4"/>
  <c r="T94" i="4"/>
  <c r="R94" i="4"/>
  <c r="P94" i="4"/>
  <c r="BK94" i="4"/>
  <c r="J94" i="4"/>
  <c r="BE94" i="4" s="1"/>
  <c r="BI93" i="4"/>
  <c r="BH93" i="4"/>
  <c r="BG93" i="4"/>
  <c r="BF93" i="4"/>
  <c r="T93" i="4"/>
  <c r="R93" i="4"/>
  <c r="P93" i="4"/>
  <c r="BK93" i="4"/>
  <c r="J93" i="4"/>
  <c r="BE93" i="4" s="1"/>
  <c r="BI92" i="4"/>
  <c r="BH92" i="4"/>
  <c r="BG92" i="4"/>
  <c r="BF92" i="4"/>
  <c r="T92" i="4"/>
  <c r="R92" i="4"/>
  <c r="P92" i="4"/>
  <c r="BK92" i="4"/>
  <c r="J92" i="4"/>
  <c r="BE92" i="4" s="1"/>
  <c r="BI91" i="4"/>
  <c r="BH91" i="4"/>
  <c r="BG91" i="4"/>
  <c r="BF91" i="4"/>
  <c r="T91" i="4"/>
  <c r="R91" i="4"/>
  <c r="P91" i="4"/>
  <c r="BK91" i="4"/>
  <c r="J91" i="4"/>
  <c r="BE91" i="4" s="1"/>
  <c r="BI90" i="4"/>
  <c r="BH90" i="4"/>
  <c r="BG90" i="4"/>
  <c r="BF90" i="4"/>
  <c r="T90" i="4"/>
  <c r="R90" i="4"/>
  <c r="P90" i="4"/>
  <c r="BK90" i="4"/>
  <c r="J90" i="4"/>
  <c r="BE90" i="4" s="1"/>
  <c r="BI89" i="4"/>
  <c r="BH89" i="4"/>
  <c r="BG89" i="4"/>
  <c r="BF89" i="4"/>
  <c r="T89" i="4"/>
  <c r="R89" i="4"/>
  <c r="P89" i="4"/>
  <c r="BK89" i="4"/>
  <c r="J89" i="4"/>
  <c r="BE89" i="4" s="1"/>
  <c r="BI88" i="4"/>
  <c r="BH88" i="4"/>
  <c r="BG88" i="4"/>
  <c r="BF88" i="4"/>
  <c r="T88" i="4"/>
  <c r="R88" i="4"/>
  <c r="P88" i="4"/>
  <c r="BK88" i="4"/>
  <c r="J88" i="4"/>
  <c r="BE88" i="4" s="1"/>
  <c r="BI87" i="4"/>
  <c r="BH87" i="4"/>
  <c r="BG87" i="4"/>
  <c r="BF87" i="4"/>
  <c r="T87" i="4"/>
  <c r="R87" i="4"/>
  <c r="P87" i="4"/>
  <c r="BK87" i="4"/>
  <c r="J87" i="4"/>
  <c r="BE87" i="4" s="1"/>
  <c r="BI86" i="4"/>
  <c r="BH86" i="4"/>
  <c r="BG86" i="4"/>
  <c r="BF86" i="4"/>
  <c r="T86" i="4"/>
  <c r="R86" i="4"/>
  <c r="P86" i="4"/>
  <c r="BK86" i="4"/>
  <c r="J86" i="4"/>
  <c r="BE86" i="4" s="1"/>
  <c r="BI85" i="4"/>
  <c r="BH85" i="4"/>
  <c r="BG85" i="4"/>
  <c r="BF85" i="4"/>
  <c r="T85" i="4"/>
  <c r="R85" i="4"/>
  <c r="P85" i="4"/>
  <c r="BK85" i="4"/>
  <c r="J85" i="4"/>
  <c r="BE85" i="4" s="1"/>
  <c r="BI84" i="4"/>
  <c r="BH84" i="4"/>
  <c r="BG84" i="4"/>
  <c r="BF84" i="4"/>
  <c r="T84" i="4"/>
  <c r="R84" i="4"/>
  <c r="P84" i="4"/>
  <c r="BK84" i="4"/>
  <c r="J84" i="4"/>
  <c r="BE84" i="4" s="1"/>
  <c r="BI83" i="4"/>
  <c r="BH83" i="4"/>
  <c r="BG83" i="4"/>
  <c r="BF83" i="4"/>
  <c r="T83" i="4"/>
  <c r="R83" i="4"/>
  <c r="P83" i="4"/>
  <c r="BK83" i="4"/>
  <c r="J83" i="4"/>
  <c r="BE83" i="4" s="1"/>
  <c r="BI82" i="4"/>
  <c r="BH82" i="4"/>
  <c r="BG82" i="4"/>
  <c r="BF82" i="4"/>
  <c r="T82" i="4"/>
  <c r="R82" i="4"/>
  <c r="P82" i="4"/>
  <c r="BK82" i="4"/>
  <c r="J82" i="4"/>
  <c r="BE82" i="4" s="1"/>
  <c r="BI81" i="4"/>
  <c r="BH81" i="4"/>
  <c r="BG81" i="4"/>
  <c r="BF81" i="4"/>
  <c r="T81" i="4"/>
  <c r="R81" i="4"/>
  <c r="P81" i="4"/>
  <c r="BK81" i="4"/>
  <c r="J81" i="4"/>
  <c r="BE81" i="4" s="1"/>
  <c r="BI80" i="4"/>
  <c r="BH80" i="4"/>
  <c r="BG80" i="4"/>
  <c r="BF80" i="4"/>
  <c r="T80" i="4"/>
  <c r="R80" i="4"/>
  <c r="P80" i="4"/>
  <c r="BK80" i="4"/>
  <c r="J80" i="4"/>
  <c r="BE80" i="4" s="1"/>
  <c r="BI79" i="4"/>
  <c r="F34" i="4" s="1"/>
  <c r="BD54" i="1" s="1"/>
  <c r="BH79" i="4"/>
  <c r="F33" i="4"/>
  <c r="BC54" i="1" s="1"/>
  <c r="BG79" i="4"/>
  <c r="F32" i="4" s="1"/>
  <c r="BB54" i="1" s="1"/>
  <c r="BF79" i="4"/>
  <c r="J31" i="4"/>
  <c r="AW54" i="1" s="1"/>
  <c r="F31" i="4"/>
  <c r="BA54" i="1" s="1"/>
  <c r="T79" i="4"/>
  <c r="T78" i="4" s="1"/>
  <c r="T77" i="4" s="1"/>
  <c r="R79" i="4"/>
  <c r="R78" i="4"/>
  <c r="R77" i="4" s="1"/>
  <c r="P79" i="4"/>
  <c r="P78" i="4" s="1"/>
  <c r="P77" i="4" s="1"/>
  <c r="AU54" i="1" s="1"/>
  <c r="BK79" i="4"/>
  <c r="BK78" i="4" s="1"/>
  <c r="J79" i="4"/>
  <c r="BE79" i="4" s="1"/>
  <c r="F71" i="4"/>
  <c r="E69" i="4"/>
  <c r="F49" i="4"/>
  <c r="E47" i="4"/>
  <c r="J21" i="4"/>
  <c r="E21" i="4"/>
  <c r="J51" i="4" s="1"/>
  <c r="J73" i="4"/>
  <c r="J20" i="4"/>
  <c r="J18" i="4"/>
  <c r="E18" i="4"/>
  <c r="F74" i="4" s="1"/>
  <c r="F52" i="4"/>
  <c r="J17" i="4"/>
  <c r="J15" i="4"/>
  <c r="E15" i="4"/>
  <c r="F73" i="4"/>
  <c r="F51" i="4"/>
  <c r="J14" i="4"/>
  <c r="J12" i="4"/>
  <c r="J71" i="4"/>
  <c r="J49" i="4"/>
  <c r="E7" i="4"/>
  <c r="E67" i="4" s="1"/>
  <c r="E45" i="4"/>
  <c r="AY53" i="1"/>
  <c r="AX53" i="1"/>
  <c r="BI273" i="3"/>
  <c r="BH273" i="3"/>
  <c r="BG273" i="3"/>
  <c r="BF273" i="3"/>
  <c r="T273" i="3"/>
  <c r="R273" i="3"/>
  <c r="P273" i="3"/>
  <c r="BK273" i="3"/>
  <c r="J273" i="3"/>
  <c r="BE273" i="3"/>
  <c r="BI272" i="3"/>
  <c r="BH272" i="3"/>
  <c r="BG272" i="3"/>
  <c r="BF272" i="3"/>
  <c r="T272" i="3"/>
  <c r="T271" i="3"/>
  <c r="R272" i="3"/>
  <c r="R271" i="3"/>
  <c r="P272" i="3"/>
  <c r="P271" i="3"/>
  <c r="BK272" i="3"/>
  <c r="BK271" i="3"/>
  <c r="J271" i="3" s="1"/>
  <c r="J75" i="3" s="1"/>
  <c r="J272" i="3"/>
  <c r="BE272" i="3" s="1"/>
  <c r="BI269" i="3"/>
  <c r="BH269" i="3"/>
  <c r="BG269" i="3"/>
  <c r="BF269" i="3"/>
  <c r="T269" i="3"/>
  <c r="R269" i="3"/>
  <c r="P269" i="3"/>
  <c r="BK269" i="3"/>
  <c r="J269" i="3"/>
  <c r="BE269" i="3"/>
  <c r="BI268" i="3"/>
  <c r="BH268" i="3"/>
  <c r="BG268" i="3"/>
  <c r="BF268" i="3"/>
  <c r="T268" i="3"/>
  <c r="R268" i="3"/>
  <c r="R265" i="3" s="1"/>
  <c r="P268" i="3"/>
  <c r="BK268" i="3"/>
  <c r="J268" i="3"/>
  <c r="BE268" i="3"/>
  <c r="BI267" i="3"/>
  <c r="BH267" i="3"/>
  <c r="BG267" i="3"/>
  <c r="BF267" i="3"/>
  <c r="T267" i="3"/>
  <c r="R267" i="3"/>
  <c r="P267" i="3"/>
  <c r="BK267" i="3"/>
  <c r="BK265" i="3" s="1"/>
  <c r="J265" i="3" s="1"/>
  <c r="J74" i="3" s="1"/>
  <c r="J267" i="3"/>
  <c r="BE267" i="3"/>
  <c r="BI266" i="3"/>
  <c r="BH266" i="3"/>
  <c r="BG266" i="3"/>
  <c r="BF266" i="3"/>
  <c r="T266" i="3"/>
  <c r="T265" i="3"/>
  <c r="R266" i="3"/>
  <c r="P266" i="3"/>
  <c r="P265" i="3"/>
  <c r="BK266" i="3"/>
  <c r="J266" i="3"/>
  <c r="BE266" i="3" s="1"/>
  <c r="BI264" i="3"/>
  <c r="BH264" i="3"/>
  <c r="BG264" i="3"/>
  <c r="BF264" i="3"/>
  <c r="T264" i="3"/>
  <c r="T263" i="3"/>
  <c r="R264" i="3"/>
  <c r="R263" i="3"/>
  <c r="P264" i="3"/>
  <c r="P263" i="3"/>
  <c r="BK264" i="3"/>
  <c r="BK263" i="3"/>
  <c r="J263" i="3" s="1"/>
  <c r="J73" i="3" s="1"/>
  <c r="J264" i="3"/>
  <c r="BE264" i="3" s="1"/>
  <c r="BI261" i="3"/>
  <c r="BH261" i="3"/>
  <c r="BG261" i="3"/>
  <c r="BF261" i="3"/>
  <c r="T261" i="3"/>
  <c r="R261" i="3"/>
  <c r="P261" i="3"/>
  <c r="BK261" i="3"/>
  <c r="J261" i="3"/>
  <c r="BE261" i="3"/>
  <c r="BI260" i="3"/>
  <c r="BH260" i="3"/>
  <c r="BG260" i="3"/>
  <c r="BF260" i="3"/>
  <c r="T260" i="3"/>
  <c r="R260" i="3"/>
  <c r="P260" i="3"/>
  <c r="BK260" i="3"/>
  <c r="J260" i="3"/>
  <c r="BE260" i="3"/>
  <c r="BI259" i="3"/>
  <c r="BH259" i="3"/>
  <c r="BG259" i="3"/>
  <c r="BF259" i="3"/>
  <c r="T259" i="3"/>
  <c r="R259" i="3"/>
  <c r="P259" i="3"/>
  <c r="BK259" i="3"/>
  <c r="J259" i="3"/>
  <c r="BE259" i="3"/>
  <c r="BI258" i="3"/>
  <c r="BH258" i="3"/>
  <c r="BG258" i="3"/>
  <c r="BF258" i="3"/>
  <c r="T258" i="3"/>
  <c r="R258" i="3"/>
  <c r="P258" i="3"/>
  <c r="BK258" i="3"/>
  <c r="J258" i="3"/>
  <c r="BE258" i="3"/>
  <c r="BI257" i="3"/>
  <c r="BH257" i="3"/>
  <c r="BG257" i="3"/>
  <c r="BF257" i="3"/>
  <c r="T257" i="3"/>
  <c r="R257" i="3"/>
  <c r="P257" i="3"/>
  <c r="BK257" i="3"/>
  <c r="J257" i="3"/>
  <c r="BE257" i="3"/>
  <c r="BI256" i="3"/>
  <c r="BH256" i="3"/>
  <c r="BG256" i="3"/>
  <c r="BF256" i="3"/>
  <c r="T256" i="3"/>
  <c r="T255" i="3"/>
  <c r="R256" i="3"/>
  <c r="R255" i="3"/>
  <c r="P256" i="3"/>
  <c r="P255" i="3"/>
  <c r="BK256" i="3"/>
  <c r="BK255" i="3"/>
  <c r="J255" i="3" s="1"/>
  <c r="J72" i="3" s="1"/>
  <c r="J256" i="3"/>
  <c r="BE256" i="3" s="1"/>
  <c r="BI253" i="3"/>
  <c r="BH253" i="3"/>
  <c r="BG253" i="3"/>
  <c r="BF253" i="3"/>
  <c r="T253" i="3"/>
  <c r="R253" i="3"/>
  <c r="P253" i="3"/>
  <c r="BK253" i="3"/>
  <c r="J253" i="3"/>
  <c r="BE253" i="3"/>
  <c r="BI252" i="3"/>
  <c r="BH252" i="3"/>
  <c r="BG252" i="3"/>
  <c r="BF252" i="3"/>
  <c r="T252" i="3"/>
  <c r="R252" i="3"/>
  <c r="P252" i="3"/>
  <c r="BK252" i="3"/>
  <c r="J252" i="3"/>
  <c r="BE252" i="3"/>
  <c r="BI251" i="3"/>
  <c r="BH251" i="3"/>
  <c r="BG251" i="3"/>
  <c r="BF251" i="3"/>
  <c r="T251" i="3"/>
  <c r="R251" i="3"/>
  <c r="P251" i="3"/>
  <c r="BK251" i="3"/>
  <c r="J251" i="3"/>
  <c r="BE251" i="3"/>
  <c r="BI250" i="3"/>
  <c r="BH250" i="3"/>
  <c r="BG250" i="3"/>
  <c r="BF250" i="3"/>
  <c r="T250" i="3"/>
  <c r="R250" i="3"/>
  <c r="P250" i="3"/>
  <c r="BK250" i="3"/>
  <c r="J250" i="3"/>
  <c r="BE250" i="3"/>
  <c r="BI248" i="3"/>
  <c r="BH248" i="3"/>
  <c r="BG248" i="3"/>
  <c r="BF248" i="3"/>
  <c r="T248" i="3"/>
  <c r="R248" i="3"/>
  <c r="P248" i="3"/>
  <c r="BK248" i="3"/>
  <c r="J248" i="3"/>
  <c r="BE248" i="3"/>
  <c r="BI247" i="3"/>
  <c r="BH247" i="3"/>
  <c r="BG247" i="3"/>
  <c r="BF247" i="3"/>
  <c r="T247" i="3"/>
  <c r="R247" i="3"/>
  <c r="R242" i="3" s="1"/>
  <c r="P247" i="3"/>
  <c r="BK247" i="3"/>
  <c r="J247" i="3"/>
  <c r="BE247" i="3"/>
  <c r="BI245" i="3"/>
  <c r="BH245" i="3"/>
  <c r="BG245" i="3"/>
  <c r="BF245" i="3"/>
  <c r="T245" i="3"/>
  <c r="R245" i="3"/>
  <c r="P245" i="3"/>
  <c r="BK245" i="3"/>
  <c r="BK242" i="3" s="1"/>
  <c r="J242" i="3" s="1"/>
  <c r="J71" i="3" s="1"/>
  <c r="J245" i="3"/>
  <c r="BE245" i="3"/>
  <c r="BI243" i="3"/>
  <c r="BH243" i="3"/>
  <c r="BG243" i="3"/>
  <c r="BF243" i="3"/>
  <c r="T243" i="3"/>
  <c r="T242" i="3"/>
  <c r="R243" i="3"/>
  <c r="P243" i="3"/>
  <c r="P242" i="3"/>
  <c r="BK243" i="3"/>
  <c r="J243" i="3"/>
  <c r="BE243" i="3" s="1"/>
  <c r="BI240" i="3"/>
  <c r="BH240" i="3"/>
  <c r="BG240" i="3"/>
  <c r="BF240" i="3"/>
  <c r="T240" i="3"/>
  <c r="R240" i="3"/>
  <c r="R237" i="3" s="1"/>
  <c r="P240" i="3"/>
  <c r="BK240" i="3"/>
  <c r="J240" i="3"/>
  <c r="BE240" i="3"/>
  <c r="BI239" i="3"/>
  <c r="BH239" i="3"/>
  <c r="BG239" i="3"/>
  <c r="BF239" i="3"/>
  <c r="T239" i="3"/>
  <c r="R239" i="3"/>
  <c r="P239" i="3"/>
  <c r="BK239" i="3"/>
  <c r="BK237" i="3" s="1"/>
  <c r="J237" i="3" s="1"/>
  <c r="J70" i="3" s="1"/>
  <c r="J239" i="3"/>
  <c r="BE239" i="3"/>
  <c r="BI238" i="3"/>
  <c r="BH238" i="3"/>
  <c r="BG238" i="3"/>
  <c r="BF238" i="3"/>
  <c r="T238" i="3"/>
  <c r="T237" i="3"/>
  <c r="R238" i="3"/>
  <c r="P238" i="3"/>
  <c r="P237" i="3"/>
  <c r="BK238" i="3"/>
  <c r="J238" i="3"/>
  <c r="BE238" i="3" s="1"/>
  <c r="BI235" i="3"/>
  <c r="BH235" i="3"/>
  <c r="BG235" i="3"/>
  <c r="BF235" i="3"/>
  <c r="T235" i="3"/>
  <c r="R235" i="3"/>
  <c r="P235" i="3"/>
  <c r="BK235" i="3"/>
  <c r="J235" i="3"/>
  <c r="BE235" i="3"/>
  <c r="BI233" i="3"/>
  <c r="BH233" i="3"/>
  <c r="BG233" i="3"/>
  <c r="BF233" i="3"/>
  <c r="T233" i="3"/>
  <c r="T232" i="3"/>
  <c r="R233" i="3"/>
  <c r="R232" i="3"/>
  <c r="P233" i="3"/>
  <c r="P232" i="3"/>
  <c r="BK233" i="3"/>
  <c r="BK232" i="3"/>
  <c r="J232" i="3" s="1"/>
  <c r="J69" i="3" s="1"/>
  <c r="J233" i="3"/>
  <c r="BE233" i="3" s="1"/>
  <c r="BI230" i="3"/>
  <c r="BH230" i="3"/>
  <c r="BG230" i="3"/>
  <c r="BF230" i="3"/>
  <c r="T230" i="3"/>
  <c r="R230" i="3"/>
  <c r="P230" i="3"/>
  <c r="BK230" i="3"/>
  <c r="J230" i="3"/>
  <c r="BE230" i="3"/>
  <c r="BI229" i="3"/>
  <c r="BH229" i="3"/>
  <c r="BG229" i="3"/>
  <c r="BF229" i="3"/>
  <c r="T229" i="3"/>
  <c r="R229" i="3"/>
  <c r="P229" i="3"/>
  <c r="BK229" i="3"/>
  <c r="J229" i="3"/>
  <c r="BE229" i="3"/>
  <c r="BI227" i="3"/>
  <c r="BH227" i="3"/>
  <c r="BG227" i="3"/>
  <c r="BF227" i="3"/>
  <c r="T227" i="3"/>
  <c r="R227" i="3"/>
  <c r="P227" i="3"/>
  <c r="BK227" i="3"/>
  <c r="J227" i="3"/>
  <c r="BE227" i="3"/>
  <c r="BI225" i="3"/>
  <c r="BH225" i="3"/>
  <c r="BG225" i="3"/>
  <c r="BF225" i="3"/>
  <c r="T225" i="3"/>
  <c r="R225" i="3"/>
  <c r="P225" i="3"/>
  <c r="BK225" i="3"/>
  <c r="J225" i="3"/>
  <c r="BE225" i="3"/>
  <c r="BI223" i="3"/>
  <c r="BH223" i="3"/>
  <c r="BG223" i="3"/>
  <c r="BF223" i="3"/>
  <c r="T223" i="3"/>
  <c r="R223" i="3"/>
  <c r="P223" i="3"/>
  <c r="BK223" i="3"/>
  <c r="J223" i="3"/>
  <c r="BE223" i="3"/>
  <c r="BI222" i="3"/>
  <c r="BH222" i="3"/>
  <c r="BG222" i="3"/>
  <c r="BF222" i="3"/>
  <c r="T222" i="3"/>
  <c r="R222" i="3"/>
  <c r="P222" i="3"/>
  <c r="BK222" i="3"/>
  <c r="J222" i="3"/>
  <c r="BE222" i="3"/>
  <c r="BI221" i="3"/>
  <c r="BH221" i="3"/>
  <c r="BG221" i="3"/>
  <c r="BF221" i="3"/>
  <c r="T221" i="3"/>
  <c r="T220" i="3"/>
  <c r="R221" i="3"/>
  <c r="R220" i="3"/>
  <c r="P221" i="3"/>
  <c r="P220" i="3"/>
  <c r="BK221" i="3"/>
  <c r="BK220" i="3"/>
  <c r="J220" i="3" s="1"/>
  <c r="J68" i="3" s="1"/>
  <c r="J221" i="3"/>
  <c r="BE221" i="3" s="1"/>
  <c r="BI218" i="3"/>
  <c r="BH218" i="3"/>
  <c r="BG218" i="3"/>
  <c r="BF218" i="3"/>
  <c r="T218" i="3"/>
  <c r="R218" i="3"/>
  <c r="P218" i="3"/>
  <c r="BK218" i="3"/>
  <c r="J218" i="3"/>
  <c r="BE218" i="3"/>
  <c r="BI216" i="3"/>
  <c r="BH216" i="3"/>
  <c r="BG216" i="3"/>
  <c r="BF216" i="3"/>
  <c r="T216" i="3"/>
  <c r="R216" i="3"/>
  <c r="P216" i="3"/>
  <c r="BK216" i="3"/>
  <c r="J216" i="3"/>
  <c r="BE216" i="3"/>
  <c r="BI214" i="3"/>
  <c r="BH214" i="3"/>
  <c r="BG214" i="3"/>
  <c r="BF214" i="3"/>
  <c r="T214" i="3"/>
  <c r="R214" i="3"/>
  <c r="P214" i="3"/>
  <c r="BK214" i="3"/>
  <c r="J214" i="3"/>
  <c r="BE214" i="3"/>
  <c r="BI212" i="3"/>
  <c r="BH212" i="3"/>
  <c r="BG212" i="3"/>
  <c r="BF212" i="3"/>
  <c r="T212" i="3"/>
  <c r="R212" i="3"/>
  <c r="P212" i="3"/>
  <c r="BK212" i="3"/>
  <c r="J212" i="3"/>
  <c r="BE212" i="3"/>
  <c r="BI210" i="3"/>
  <c r="BH210" i="3"/>
  <c r="BG210" i="3"/>
  <c r="BF210" i="3"/>
  <c r="T210" i="3"/>
  <c r="R210" i="3"/>
  <c r="P210" i="3"/>
  <c r="BK210" i="3"/>
  <c r="J210" i="3"/>
  <c r="BE210" i="3"/>
  <c r="BI208" i="3"/>
  <c r="BH208" i="3"/>
  <c r="BG208" i="3"/>
  <c r="BF208" i="3"/>
  <c r="T208" i="3"/>
  <c r="R208" i="3"/>
  <c r="P208" i="3"/>
  <c r="BK208" i="3"/>
  <c r="J208" i="3"/>
  <c r="BE208" i="3"/>
  <c r="BI206" i="3"/>
  <c r="BH206" i="3"/>
  <c r="BG206" i="3"/>
  <c r="BF206" i="3"/>
  <c r="T206" i="3"/>
  <c r="R206" i="3"/>
  <c r="P206" i="3"/>
  <c r="BK206" i="3"/>
  <c r="J206" i="3"/>
  <c r="BE206" i="3"/>
  <c r="BI204" i="3"/>
  <c r="BH204" i="3"/>
  <c r="BG204" i="3"/>
  <c r="BF204" i="3"/>
  <c r="T204" i="3"/>
  <c r="R204" i="3"/>
  <c r="P204" i="3"/>
  <c r="BK204" i="3"/>
  <c r="J204" i="3"/>
  <c r="BE204" i="3"/>
  <c r="BI202" i="3"/>
  <c r="BH202" i="3"/>
  <c r="BG202" i="3"/>
  <c r="BF202" i="3"/>
  <c r="T202" i="3"/>
  <c r="R202" i="3"/>
  <c r="P202" i="3"/>
  <c r="BK202" i="3"/>
  <c r="J202" i="3"/>
  <c r="BE202" i="3"/>
  <c r="BI200" i="3"/>
  <c r="BH200" i="3"/>
  <c r="BG200" i="3"/>
  <c r="BF200" i="3"/>
  <c r="T200" i="3"/>
  <c r="T199" i="3"/>
  <c r="T198" i="3" s="1"/>
  <c r="R200" i="3"/>
  <c r="R199" i="3" s="1"/>
  <c r="P200" i="3"/>
  <c r="P199" i="3"/>
  <c r="P198" i="3" s="1"/>
  <c r="BK200" i="3"/>
  <c r="BK199" i="3" s="1"/>
  <c r="J200" i="3"/>
  <c r="BE200" i="3"/>
  <c r="BI196" i="3"/>
  <c r="BH196" i="3"/>
  <c r="BG196" i="3"/>
  <c r="BF196" i="3"/>
  <c r="T196" i="3"/>
  <c r="T195" i="3"/>
  <c r="R196" i="3"/>
  <c r="R195" i="3"/>
  <c r="P196" i="3"/>
  <c r="P195" i="3"/>
  <c r="BK196" i="3"/>
  <c r="BK195" i="3"/>
  <c r="J195" i="3" s="1"/>
  <c r="J65" i="3" s="1"/>
  <c r="J196" i="3"/>
  <c r="BE196" i="3" s="1"/>
  <c r="BI193" i="3"/>
  <c r="BH193" i="3"/>
  <c r="BG193" i="3"/>
  <c r="BF193" i="3"/>
  <c r="T193" i="3"/>
  <c r="T192" i="3"/>
  <c r="R193" i="3"/>
  <c r="R192" i="3"/>
  <c r="P193" i="3"/>
  <c r="P192" i="3"/>
  <c r="BK193" i="3"/>
  <c r="BK192" i="3"/>
  <c r="J192" i="3" s="1"/>
  <c r="J64" i="3" s="1"/>
  <c r="J193" i="3"/>
  <c r="BE193" i="3" s="1"/>
  <c r="BI190" i="3"/>
  <c r="BH190" i="3"/>
  <c r="BG190" i="3"/>
  <c r="BF190" i="3"/>
  <c r="T190" i="3"/>
  <c r="R190" i="3"/>
  <c r="P190" i="3"/>
  <c r="BK190" i="3"/>
  <c r="J190" i="3"/>
  <c r="BE190" i="3"/>
  <c r="BI188" i="3"/>
  <c r="BH188" i="3"/>
  <c r="BG188" i="3"/>
  <c r="BF188" i="3"/>
  <c r="T188" i="3"/>
  <c r="R188" i="3"/>
  <c r="P188" i="3"/>
  <c r="BK188" i="3"/>
  <c r="J188" i="3"/>
  <c r="BE188" i="3"/>
  <c r="BI186" i="3"/>
  <c r="BH186" i="3"/>
  <c r="BG186" i="3"/>
  <c r="BF186" i="3"/>
  <c r="T186" i="3"/>
  <c r="T185" i="3"/>
  <c r="R186" i="3"/>
  <c r="R185" i="3"/>
  <c r="P186" i="3"/>
  <c r="P185" i="3"/>
  <c r="BK186" i="3"/>
  <c r="BK185" i="3"/>
  <c r="J185" i="3" s="1"/>
  <c r="J63" i="3" s="1"/>
  <c r="J186" i="3"/>
  <c r="BE186" i="3" s="1"/>
  <c r="BI183" i="3"/>
  <c r="BH183" i="3"/>
  <c r="BG183" i="3"/>
  <c r="BF183" i="3"/>
  <c r="T183" i="3"/>
  <c r="R183" i="3"/>
  <c r="P183" i="3"/>
  <c r="BK183" i="3"/>
  <c r="J183" i="3"/>
  <c r="BE183" i="3"/>
  <c r="BI181" i="3"/>
  <c r="BH181" i="3"/>
  <c r="BG181" i="3"/>
  <c r="BF181" i="3"/>
  <c r="T181" i="3"/>
  <c r="R181" i="3"/>
  <c r="P181" i="3"/>
  <c r="BK181" i="3"/>
  <c r="J181" i="3"/>
  <c r="BE181" i="3"/>
  <c r="BI179" i="3"/>
  <c r="BH179" i="3"/>
  <c r="BG179" i="3"/>
  <c r="BF179" i="3"/>
  <c r="T179" i="3"/>
  <c r="R179" i="3"/>
  <c r="P179" i="3"/>
  <c r="BK179" i="3"/>
  <c r="J179" i="3"/>
  <c r="BE179" i="3"/>
  <c r="BI177" i="3"/>
  <c r="BH177" i="3"/>
  <c r="BG177" i="3"/>
  <c r="BF177" i="3"/>
  <c r="T177" i="3"/>
  <c r="R177" i="3"/>
  <c r="P177" i="3"/>
  <c r="BK177" i="3"/>
  <c r="J177" i="3"/>
  <c r="BE177" i="3"/>
  <c r="BI176" i="3"/>
  <c r="BH176" i="3"/>
  <c r="BG176" i="3"/>
  <c r="BF176" i="3"/>
  <c r="T176" i="3"/>
  <c r="R176" i="3"/>
  <c r="P176" i="3"/>
  <c r="BK176" i="3"/>
  <c r="J176" i="3"/>
  <c r="BE176" i="3"/>
  <c r="BI174" i="3"/>
  <c r="BH174" i="3"/>
  <c r="BG174" i="3"/>
  <c r="BF174" i="3"/>
  <c r="T174" i="3"/>
  <c r="R174" i="3"/>
  <c r="P174" i="3"/>
  <c r="BK174" i="3"/>
  <c r="J174" i="3"/>
  <c r="BE174" i="3"/>
  <c r="BI172" i="3"/>
  <c r="BH172" i="3"/>
  <c r="BG172" i="3"/>
  <c r="BF172" i="3"/>
  <c r="T172" i="3"/>
  <c r="R172" i="3"/>
  <c r="P172" i="3"/>
  <c r="BK172" i="3"/>
  <c r="J172" i="3"/>
  <c r="BE172" i="3"/>
  <c r="BI171" i="3"/>
  <c r="BH171" i="3"/>
  <c r="BG171" i="3"/>
  <c r="BF171" i="3"/>
  <c r="T171" i="3"/>
  <c r="R171" i="3"/>
  <c r="P171" i="3"/>
  <c r="BK171" i="3"/>
  <c r="J171" i="3"/>
  <c r="BE171" i="3"/>
  <c r="BI170" i="3"/>
  <c r="BH170" i="3"/>
  <c r="BG170" i="3"/>
  <c r="BF170" i="3"/>
  <c r="T170" i="3"/>
  <c r="R170" i="3"/>
  <c r="P170" i="3"/>
  <c r="BK170" i="3"/>
  <c r="J170" i="3"/>
  <c r="BE170" i="3"/>
  <c r="BI169" i="3"/>
  <c r="BH169" i="3"/>
  <c r="BG169" i="3"/>
  <c r="BF169" i="3"/>
  <c r="T169" i="3"/>
  <c r="R169" i="3"/>
  <c r="R164" i="3" s="1"/>
  <c r="P169" i="3"/>
  <c r="BK169" i="3"/>
  <c r="J169" i="3"/>
  <c r="BE169" i="3"/>
  <c r="BI167" i="3"/>
  <c r="BH167" i="3"/>
  <c r="BG167" i="3"/>
  <c r="BF167" i="3"/>
  <c r="T167" i="3"/>
  <c r="R167" i="3"/>
  <c r="P167" i="3"/>
  <c r="BK167" i="3"/>
  <c r="BK164" i="3" s="1"/>
  <c r="J164" i="3" s="1"/>
  <c r="J62" i="3" s="1"/>
  <c r="J167" i="3"/>
  <c r="BE167" i="3"/>
  <c r="BI165" i="3"/>
  <c r="BH165" i="3"/>
  <c r="BG165" i="3"/>
  <c r="BF165" i="3"/>
  <c r="T165" i="3"/>
  <c r="T164" i="3"/>
  <c r="R165" i="3"/>
  <c r="P165" i="3"/>
  <c r="P164" i="3"/>
  <c r="BK165" i="3"/>
  <c r="J165" i="3"/>
  <c r="BE165" i="3" s="1"/>
  <c r="BI163" i="3"/>
  <c r="BH163" i="3"/>
  <c r="BG163" i="3"/>
  <c r="BF163" i="3"/>
  <c r="T163" i="3"/>
  <c r="R163" i="3"/>
  <c r="P163" i="3"/>
  <c r="BK163" i="3"/>
  <c r="J163" i="3"/>
  <c r="BE163" i="3"/>
  <c r="BI162" i="3"/>
  <c r="BH162" i="3"/>
  <c r="BG162" i="3"/>
  <c r="BF162" i="3"/>
  <c r="T162" i="3"/>
  <c r="R162" i="3"/>
  <c r="P162" i="3"/>
  <c r="BK162" i="3"/>
  <c r="J162" i="3"/>
  <c r="BE162" i="3"/>
  <c r="BI161" i="3"/>
  <c r="BH161" i="3"/>
  <c r="BG161" i="3"/>
  <c r="BF161" i="3"/>
  <c r="T161" i="3"/>
  <c r="R161" i="3"/>
  <c r="P161" i="3"/>
  <c r="BK161" i="3"/>
  <c r="J161" i="3"/>
  <c r="BE161" i="3"/>
  <c r="BI160" i="3"/>
  <c r="BH160" i="3"/>
  <c r="BG160" i="3"/>
  <c r="BF160" i="3"/>
  <c r="T160" i="3"/>
  <c r="R160" i="3"/>
  <c r="P160" i="3"/>
  <c r="BK160" i="3"/>
  <c r="J160" i="3"/>
  <c r="BE160" i="3"/>
  <c r="BI159" i="3"/>
  <c r="BH159" i="3"/>
  <c r="BG159" i="3"/>
  <c r="BF159" i="3"/>
  <c r="T159" i="3"/>
  <c r="R159" i="3"/>
  <c r="P159" i="3"/>
  <c r="BK159" i="3"/>
  <c r="J159" i="3"/>
  <c r="BE159" i="3"/>
  <c r="BI157" i="3"/>
  <c r="BH157" i="3"/>
  <c r="BG157" i="3"/>
  <c r="BF157" i="3"/>
  <c r="T157" i="3"/>
  <c r="R157" i="3"/>
  <c r="P157" i="3"/>
  <c r="BK157" i="3"/>
  <c r="J157" i="3"/>
  <c r="BE157" i="3"/>
  <c r="BI155" i="3"/>
  <c r="BH155" i="3"/>
  <c r="BG155" i="3"/>
  <c r="BF155" i="3"/>
  <c r="T155" i="3"/>
  <c r="R155" i="3"/>
  <c r="P155" i="3"/>
  <c r="BK155" i="3"/>
  <c r="J155" i="3"/>
  <c r="BE155" i="3"/>
  <c r="BI153" i="3"/>
  <c r="BH153" i="3"/>
  <c r="BG153" i="3"/>
  <c r="BF153" i="3"/>
  <c r="T153" i="3"/>
  <c r="T152" i="3"/>
  <c r="R153" i="3"/>
  <c r="R152" i="3"/>
  <c r="P153" i="3"/>
  <c r="P152" i="3"/>
  <c r="BK153" i="3"/>
  <c r="BK152" i="3"/>
  <c r="J152" i="3" s="1"/>
  <c r="J61" i="3" s="1"/>
  <c r="J153" i="3"/>
  <c r="BE153" i="3" s="1"/>
  <c r="BI151" i="3"/>
  <c r="BH151" i="3"/>
  <c r="BG151" i="3"/>
  <c r="BF151" i="3"/>
  <c r="T151" i="3"/>
  <c r="R151" i="3"/>
  <c r="P151" i="3"/>
  <c r="BK151" i="3"/>
  <c r="J151" i="3"/>
  <c r="BE151" i="3"/>
  <c r="BI149" i="3"/>
  <c r="BH149" i="3"/>
  <c r="BG149" i="3"/>
  <c r="BF149" i="3"/>
  <c r="T149" i="3"/>
  <c r="R149" i="3"/>
  <c r="P149" i="3"/>
  <c r="BK149" i="3"/>
  <c r="J149" i="3"/>
  <c r="BE149" i="3"/>
  <c r="BI148" i="3"/>
  <c r="BH148" i="3"/>
  <c r="BG148" i="3"/>
  <c r="BF148" i="3"/>
  <c r="T148" i="3"/>
  <c r="T147" i="3"/>
  <c r="R148" i="3"/>
  <c r="R147" i="3"/>
  <c r="P148" i="3"/>
  <c r="P147" i="3"/>
  <c r="BK148" i="3"/>
  <c r="BK147" i="3"/>
  <c r="J147" i="3" s="1"/>
  <c r="J60" i="3" s="1"/>
  <c r="J148" i="3"/>
  <c r="BE148" i="3" s="1"/>
  <c r="BI145" i="3"/>
  <c r="BH145" i="3"/>
  <c r="BG145" i="3"/>
  <c r="BF145" i="3"/>
  <c r="T145" i="3"/>
  <c r="R145" i="3"/>
  <c r="P145" i="3"/>
  <c r="BK145" i="3"/>
  <c r="J145" i="3"/>
  <c r="BE145" i="3"/>
  <c r="BI143" i="3"/>
  <c r="BH143" i="3"/>
  <c r="BG143" i="3"/>
  <c r="BF143" i="3"/>
  <c r="T143" i="3"/>
  <c r="R143" i="3"/>
  <c r="P143" i="3"/>
  <c r="BK143" i="3"/>
  <c r="J143" i="3"/>
  <c r="BE143" i="3"/>
  <c r="BI141" i="3"/>
  <c r="BH141" i="3"/>
  <c r="BG141" i="3"/>
  <c r="BF141" i="3"/>
  <c r="T141" i="3"/>
  <c r="R141" i="3"/>
  <c r="P141" i="3"/>
  <c r="BK141" i="3"/>
  <c r="J141" i="3"/>
  <c r="BE141" i="3"/>
  <c r="BI139" i="3"/>
  <c r="BH139" i="3"/>
  <c r="BG139" i="3"/>
  <c r="BF139" i="3"/>
  <c r="T139" i="3"/>
  <c r="R139" i="3"/>
  <c r="P139" i="3"/>
  <c r="BK139" i="3"/>
  <c r="J139" i="3"/>
  <c r="BE139" i="3"/>
  <c r="BI137" i="3"/>
  <c r="BH137" i="3"/>
  <c r="BG137" i="3"/>
  <c r="BF137" i="3"/>
  <c r="T137" i="3"/>
  <c r="R137" i="3"/>
  <c r="P137" i="3"/>
  <c r="BK137" i="3"/>
  <c r="J137" i="3"/>
  <c r="BE137" i="3"/>
  <c r="BI135" i="3"/>
  <c r="BH135" i="3"/>
  <c r="BG135" i="3"/>
  <c r="BF135" i="3"/>
  <c r="T135" i="3"/>
  <c r="R135" i="3"/>
  <c r="P135" i="3"/>
  <c r="BK135" i="3"/>
  <c r="J135" i="3"/>
  <c r="BE135" i="3"/>
  <c r="BI133" i="3"/>
  <c r="BH133" i="3"/>
  <c r="BG133" i="3"/>
  <c r="BF133" i="3"/>
  <c r="T133" i="3"/>
  <c r="R133" i="3"/>
  <c r="P133" i="3"/>
  <c r="BK133" i="3"/>
  <c r="J133" i="3"/>
  <c r="BE133" i="3"/>
  <c r="BI131" i="3"/>
  <c r="BH131" i="3"/>
  <c r="BG131" i="3"/>
  <c r="BF131" i="3"/>
  <c r="T131" i="3"/>
  <c r="R131" i="3"/>
  <c r="R126" i="3" s="1"/>
  <c r="P131" i="3"/>
  <c r="BK131" i="3"/>
  <c r="J131" i="3"/>
  <c r="BE131" i="3"/>
  <c r="BI129" i="3"/>
  <c r="BH129" i="3"/>
  <c r="BG129" i="3"/>
  <c r="BF129" i="3"/>
  <c r="T129" i="3"/>
  <c r="R129" i="3"/>
  <c r="P129" i="3"/>
  <c r="BK129" i="3"/>
  <c r="BK126" i="3" s="1"/>
  <c r="J126" i="3" s="1"/>
  <c r="J59" i="3" s="1"/>
  <c r="J129" i="3"/>
  <c r="BE129" i="3"/>
  <c r="BI127" i="3"/>
  <c r="BH127" i="3"/>
  <c r="BG127" i="3"/>
  <c r="BF127" i="3"/>
  <c r="T127" i="3"/>
  <c r="T126" i="3"/>
  <c r="R127" i="3"/>
  <c r="P127" i="3"/>
  <c r="P126" i="3"/>
  <c r="BK127" i="3"/>
  <c r="J127" i="3"/>
  <c r="BE127" i="3" s="1"/>
  <c r="BI122" i="3"/>
  <c r="BH122" i="3"/>
  <c r="BG122" i="3"/>
  <c r="BF122" i="3"/>
  <c r="T122" i="3"/>
  <c r="R122" i="3"/>
  <c r="P122" i="3"/>
  <c r="BK122" i="3"/>
  <c r="J122" i="3"/>
  <c r="BE122" i="3"/>
  <c r="BI120" i="3"/>
  <c r="BH120" i="3"/>
  <c r="BG120" i="3"/>
  <c r="BF120" i="3"/>
  <c r="T120" i="3"/>
  <c r="R120" i="3"/>
  <c r="P120" i="3"/>
  <c r="BK120" i="3"/>
  <c r="J120" i="3"/>
  <c r="BE120" i="3"/>
  <c r="BI118" i="3"/>
  <c r="BH118" i="3"/>
  <c r="BG118" i="3"/>
  <c r="BF118" i="3"/>
  <c r="T118" i="3"/>
  <c r="R118" i="3"/>
  <c r="P118" i="3"/>
  <c r="BK118" i="3"/>
  <c r="J118" i="3"/>
  <c r="BE118" i="3"/>
  <c r="BI116" i="3"/>
  <c r="BH116" i="3"/>
  <c r="BG116" i="3"/>
  <c r="BF116" i="3"/>
  <c r="T116" i="3"/>
  <c r="R116" i="3"/>
  <c r="P116" i="3"/>
  <c r="BK116" i="3"/>
  <c r="J116" i="3"/>
  <c r="BE116" i="3"/>
  <c r="BI112" i="3"/>
  <c r="BH112" i="3"/>
  <c r="BG112" i="3"/>
  <c r="BF112" i="3"/>
  <c r="T112" i="3"/>
  <c r="R112" i="3"/>
  <c r="P112" i="3"/>
  <c r="BK112" i="3"/>
  <c r="J112" i="3"/>
  <c r="BE112" i="3"/>
  <c r="BI110" i="3"/>
  <c r="BH110" i="3"/>
  <c r="BG110" i="3"/>
  <c r="BF110" i="3"/>
  <c r="T110" i="3"/>
  <c r="R110" i="3"/>
  <c r="P110" i="3"/>
  <c r="BK110" i="3"/>
  <c r="J110" i="3"/>
  <c r="BE110" i="3"/>
  <c r="BI108" i="3"/>
  <c r="BH108" i="3"/>
  <c r="BG108" i="3"/>
  <c r="BF108" i="3"/>
  <c r="T108" i="3"/>
  <c r="R108" i="3"/>
  <c r="P108" i="3"/>
  <c r="BK108" i="3"/>
  <c r="J108" i="3"/>
  <c r="BE108" i="3"/>
  <c r="BI106" i="3"/>
  <c r="BH106" i="3"/>
  <c r="BG106" i="3"/>
  <c r="BF106" i="3"/>
  <c r="T106" i="3"/>
  <c r="R106" i="3"/>
  <c r="P106" i="3"/>
  <c r="BK106" i="3"/>
  <c r="J106" i="3"/>
  <c r="BE106" i="3"/>
  <c r="BI104" i="3"/>
  <c r="BH104" i="3"/>
  <c r="BG104" i="3"/>
  <c r="BF104" i="3"/>
  <c r="T104" i="3"/>
  <c r="R104" i="3"/>
  <c r="P104" i="3"/>
  <c r="BK104" i="3"/>
  <c r="J104" i="3"/>
  <c r="BE104" i="3"/>
  <c r="BI102" i="3"/>
  <c r="BH102" i="3"/>
  <c r="BG102" i="3"/>
  <c r="BF102" i="3"/>
  <c r="T102" i="3"/>
  <c r="R102" i="3"/>
  <c r="P102" i="3"/>
  <c r="BK102" i="3"/>
  <c r="J102" i="3"/>
  <c r="BE102" i="3"/>
  <c r="BI100" i="3"/>
  <c r="BH100" i="3"/>
  <c r="BG100" i="3"/>
  <c r="BF100" i="3"/>
  <c r="T100" i="3"/>
  <c r="R100" i="3"/>
  <c r="P100" i="3"/>
  <c r="BK100" i="3"/>
  <c r="J100" i="3"/>
  <c r="BE100" i="3"/>
  <c r="BI98" i="3"/>
  <c r="F34" i="3"/>
  <c r="BD53" i="1" s="1"/>
  <c r="BH98" i="3"/>
  <c r="F33" i="3" s="1"/>
  <c r="BC53" i="1" s="1"/>
  <c r="BG98" i="3"/>
  <c r="F32" i="3"/>
  <c r="BB53" i="1" s="1"/>
  <c r="BF98" i="3"/>
  <c r="J31" i="3" s="1"/>
  <c r="AW53" i="1" s="1"/>
  <c r="T98" i="3"/>
  <c r="T97" i="3"/>
  <c r="T96" i="3" s="1"/>
  <c r="T95" i="3" s="1"/>
  <c r="R98" i="3"/>
  <c r="R97" i="3"/>
  <c r="R96" i="3" s="1"/>
  <c r="P98" i="3"/>
  <c r="P97" i="3"/>
  <c r="P96" i="3" s="1"/>
  <c r="BK98" i="3"/>
  <c r="BK97" i="3" s="1"/>
  <c r="J98" i="3"/>
  <c r="BE98" i="3" s="1"/>
  <c r="F89" i="3"/>
  <c r="E87" i="3"/>
  <c r="F49" i="3"/>
  <c r="E47" i="3"/>
  <c r="J21" i="3"/>
  <c r="E21" i="3"/>
  <c r="J51" i="3" s="1"/>
  <c r="J20" i="3"/>
  <c r="J18" i="3"/>
  <c r="E18" i="3"/>
  <c r="F92" i="3"/>
  <c r="F52" i="3"/>
  <c r="J17" i="3"/>
  <c r="J15" i="3"/>
  <c r="E15" i="3"/>
  <c r="F91" i="3" s="1"/>
  <c r="F51" i="3"/>
  <c r="J14" i="3"/>
  <c r="J12" i="3"/>
  <c r="J89" i="3" s="1"/>
  <c r="J49" i="3"/>
  <c r="E7" i="3"/>
  <c r="E85" i="3"/>
  <c r="E45" i="3"/>
  <c r="AY52" i="1"/>
  <c r="AX52" i="1"/>
  <c r="BI178" i="2"/>
  <c r="BH178" i="2"/>
  <c r="BG178" i="2"/>
  <c r="BF178" i="2"/>
  <c r="T178" i="2"/>
  <c r="R178" i="2"/>
  <c r="P178" i="2"/>
  <c r="BK178" i="2"/>
  <c r="J178" i="2"/>
  <c r="BE178" i="2" s="1"/>
  <c r="BI176" i="2"/>
  <c r="BH176" i="2"/>
  <c r="BG176" i="2"/>
  <c r="BF176" i="2"/>
  <c r="T176" i="2"/>
  <c r="T175" i="2" s="1"/>
  <c r="R176" i="2"/>
  <c r="R175" i="2" s="1"/>
  <c r="P176" i="2"/>
  <c r="P175" i="2" s="1"/>
  <c r="BK176" i="2"/>
  <c r="BK175" i="2" s="1"/>
  <c r="J175" i="2" s="1"/>
  <c r="J62" i="2" s="1"/>
  <c r="J176" i="2"/>
  <c r="BE176" i="2"/>
  <c r="BI173" i="2"/>
  <c r="BH173" i="2"/>
  <c r="BG173" i="2"/>
  <c r="BF173" i="2"/>
  <c r="T173" i="2"/>
  <c r="R173" i="2"/>
  <c r="P173" i="2"/>
  <c r="BK173" i="2"/>
  <c r="J173" i="2"/>
  <c r="BE173" i="2" s="1"/>
  <c r="BI171" i="2"/>
  <c r="BH171" i="2"/>
  <c r="BG171" i="2"/>
  <c r="BF171" i="2"/>
  <c r="T171" i="2"/>
  <c r="R171" i="2"/>
  <c r="P171" i="2"/>
  <c r="BK171" i="2"/>
  <c r="J171" i="2"/>
  <c r="BE171" i="2" s="1"/>
  <c r="BI169" i="2"/>
  <c r="BH169" i="2"/>
  <c r="BG169" i="2"/>
  <c r="BF169" i="2"/>
  <c r="T169" i="2"/>
  <c r="R169" i="2"/>
  <c r="P169" i="2"/>
  <c r="BK169" i="2"/>
  <c r="J169" i="2"/>
  <c r="BE169" i="2" s="1"/>
  <c r="BI167" i="2"/>
  <c r="BH167" i="2"/>
  <c r="BG167" i="2"/>
  <c r="BF167" i="2"/>
  <c r="T167" i="2"/>
  <c r="R167" i="2"/>
  <c r="P167" i="2"/>
  <c r="BK167" i="2"/>
  <c r="J167" i="2"/>
  <c r="BE167" i="2" s="1"/>
  <c r="BI163" i="2"/>
  <c r="BH163" i="2"/>
  <c r="BG163" i="2"/>
  <c r="BF163" i="2"/>
  <c r="T163" i="2"/>
  <c r="R163" i="2"/>
  <c r="P163" i="2"/>
  <c r="BK163" i="2"/>
  <c r="J163" i="2"/>
  <c r="BE163" i="2" s="1"/>
  <c r="BI161" i="2"/>
  <c r="BH161" i="2"/>
  <c r="BG161" i="2"/>
  <c r="BF161" i="2"/>
  <c r="T161" i="2"/>
  <c r="R161" i="2"/>
  <c r="P161" i="2"/>
  <c r="BK161" i="2"/>
  <c r="J161" i="2"/>
  <c r="BE161" i="2" s="1"/>
  <c r="BI157" i="2"/>
  <c r="BH157" i="2"/>
  <c r="BG157" i="2"/>
  <c r="BF157" i="2"/>
  <c r="T157" i="2"/>
  <c r="R157" i="2"/>
  <c r="P157" i="2"/>
  <c r="BK157" i="2"/>
  <c r="J157" i="2"/>
  <c r="BE157" i="2" s="1"/>
  <c r="BI155" i="2"/>
  <c r="BH155" i="2"/>
  <c r="BG155" i="2"/>
  <c r="BF155" i="2"/>
  <c r="T155" i="2"/>
  <c r="T154" i="2" s="1"/>
  <c r="R155" i="2"/>
  <c r="R154" i="2" s="1"/>
  <c r="P155" i="2"/>
  <c r="P154" i="2" s="1"/>
  <c r="BK155" i="2"/>
  <c r="BK154" i="2" s="1"/>
  <c r="J154" i="2" s="1"/>
  <c r="J61" i="2" s="1"/>
  <c r="J155" i="2"/>
  <c r="BE155" i="2"/>
  <c r="BI152" i="2"/>
  <c r="BH152" i="2"/>
  <c r="BG152" i="2"/>
  <c r="BF152" i="2"/>
  <c r="T152" i="2"/>
  <c r="R152" i="2"/>
  <c r="P152" i="2"/>
  <c r="BK152" i="2"/>
  <c r="J152" i="2"/>
  <c r="BE152" i="2" s="1"/>
  <c r="BI151" i="2"/>
  <c r="BH151" i="2"/>
  <c r="BG151" i="2"/>
  <c r="BF151" i="2"/>
  <c r="T151" i="2"/>
  <c r="R151" i="2"/>
  <c r="P151" i="2"/>
  <c r="BK151" i="2"/>
  <c r="J151" i="2"/>
  <c r="BE151" i="2" s="1"/>
  <c r="BI148" i="2"/>
  <c r="BH148" i="2"/>
  <c r="BG148" i="2"/>
  <c r="BF148" i="2"/>
  <c r="T148" i="2"/>
  <c r="R148" i="2"/>
  <c r="P148" i="2"/>
  <c r="BK148" i="2"/>
  <c r="J148" i="2"/>
  <c r="BE148" i="2" s="1"/>
  <c r="BI145" i="2"/>
  <c r="BH145" i="2"/>
  <c r="BG145" i="2"/>
  <c r="BF145" i="2"/>
  <c r="T145" i="2"/>
  <c r="R145" i="2"/>
  <c r="P145" i="2"/>
  <c r="BK145" i="2"/>
  <c r="J145" i="2"/>
  <c r="BE145" i="2" s="1"/>
  <c r="BI143" i="2"/>
  <c r="BH143" i="2"/>
  <c r="BG143" i="2"/>
  <c r="BF143" i="2"/>
  <c r="T143" i="2"/>
  <c r="R143" i="2"/>
  <c r="P143" i="2"/>
  <c r="BK143" i="2"/>
  <c r="J143" i="2"/>
  <c r="BE143" i="2" s="1"/>
  <c r="BI140" i="2"/>
  <c r="BH140" i="2"/>
  <c r="BG140" i="2"/>
  <c r="BF140" i="2"/>
  <c r="T140" i="2"/>
  <c r="R140" i="2"/>
  <c r="P140" i="2"/>
  <c r="BK140" i="2"/>
  <c r="J140" i="2"/>
  <c r="BE140" i="2" s="1"/>
  <c r="BI138" i="2"/>
  <c r="BH138" i="2"/>
  <c r="BG138" i="2"/>
  <c r="BF138" i="2"/>
  <c r="T138" i="2"/>
  <c r="T137" i="2" s="1"/>
  <c r="R138" i="2"/>
  <c r="R137" i="2" s="1"/>
  <c r="P138" i="2"/>
  <c r="P137" i="2" s="1"/>
  <c r="BK138" i="2"/>
  <c r="BK137" i="2" s="1"/>
  <c r="J137" i="2" s="1"/>
  <c r="J60" i="2" s="1"/>
  <c r="J138" i="2"/>
  <c r="BE138" i="2"/>
  <c r="BI136" i="2"/>
  <c r="BH136" i="2"/>
  <c r="BG136" i="2"/>
  <c r="BF136" i="2"/>
  <c r="T136" i="2"/>
  <c r="R136" i="2"/>
  <c r="P136" i="2"/>
  <c r="BK136" i="2"/>
  <c r="J136" i="2"/>
  <c r="BE136" i="2" s="1"/>
  <c r="BI134" i="2"/>
  <c r="BH134" i="2"/>
  <c r="BG134" i="2"/>
  <c r="BF134" i="2"/>
  <c r="T134" i="2"/>
  <c r="R134" i="2"/>
  <c r="P134" i="2"/>
  <c r="BK134" i="2"/>
  <c r="J134" i="2"/>
  <c r="BE134" i="2" s="1"/>
  <c r="BI131" i="2"/>
  <c r="BH131" i="2"/>
  <c r="BG131" i="2"/>
  <c r="BF131" i="2"/>
  <c r="T131" i="2"/>
  <c r="R131" i="2"/>
  <c r="P131" i="2"/>
  <c r="BK131" i="2"/>
  <c r="J131" i="2"/>
  <c r="BE131" i="2" s="1"/>
  <c r="BI129" i="2"/>
  <c r="BH129" i="2"/>
  <c r="BG129" i="2"/>
  <c r="BF129" i="2"/>
  <c r="T129" i="2"/>
  <c r="R129" i="2"/>
  <c r="P129" i="2"/>
  <c r="BK129" i="2"/>
  <c r="J129" i="2"/>
  <c r="BE129" i="2" s="1"/>
  <c r="BI126" i="2"/>
  <c r="BH126" i="2"/>
  <c r="BG126" i="2"/>
  <c r="BF126" i="2"/>
  <c r="T126" i="2"/>
  <c r="R126" i="2"/>
  <c r="P126" i="2"/>
  <c r="BK126" i="2"/>
  <c r="J126" i="2"/>
  <c r="BE126" i="2" s="1"/>
  <c r="BI124" i="2"/>
  <c r="BH124" i="2"/>
  <c r="BG124" i="2"/>
  <c r="BF124" i="2"/>
  <c r="T124" i="2"/>
  <c r="R124" i="2"/>
  <c r="P124" i="2"/>
  <c r="BK124" i="2"/>
  <c r="J124" i="2"/>
  <c r="BE124" i="2" s="1"/>
  <c r="BI123" i="2"/>
  <c r="BH123" i="2"/>
  <c r="BG123" i="2"/>
  <c r="BF123" i="2"/>
  <c r="T123" i="2"/>
  <c r="R123" i="2"/>
  <c r="P123" i="2"/>
  <c r="BK123" i="2"/>
  <c r="J123" i="2"/>
  <c r="BE123" i="2" s="1"/>
  <c r="BI120" i="2"/>
  <c r="BH120" i="2"/>
  <c r="BG120" i="2"/>
  <c r="BF120" i="2"/>
  <c r="T120" i="2"/>
  <c r="T119" i="2" s="1"/>
  <c r="R120" i="2"/>
  <c r="R119" i="2" s="1"/>
  <c r="P120" i="2"/>
  <c r="P119" i="2" s="1"/>
  <c r="BK120" i="2"/>
  <c r="BK119" i="2" s="1"/>
  <c r="J120" i="2"/>
  <c r="BE120" i="2"/>
  <c r="BI117" i="2"/>
  <c r="BH117" i="2"/>
  <c r="BG117" i="2"/>
  <c r="BF117" i="2"/>
  <c r="T117" i="2"/>
  <c r="R117" i="2"/>
  <c r="P117" i="2"/>
  <c r="BK117" i="2"/>
  <c r="J117" i="2"/>
  <c r="BE117" i="2" s="1"/>
  <c r="BI113" i="2"/>
  <c r="BH113" i="2"/>
  <c r="BG113" i="2"/>
  <c r="BF113" i="2"/>
  <c r="T113" i="2"/>
  <c r="R113" i="2"/>
  <c r="P113" i="2"/>
  <c r="BK113" i="2"/>
  <c r="J113" i="2"/>
  <c r="BE113" i="2" s="1"/>
  <c r="BI111" i="2"/>
  <c r="BH111" i="2"/>
  <c r="BG111" i="2"/>
  <c r="BF111" i="2"/>
  <c r="T111" i="2"/>
  <c r="R111" i="2"/>
  <c r="P111" i="2"/>
  <c r="BK111" i="2"/>
  <c r="J111" i="2"/>
  <c r="BE111" i="2" s="1"/>
  <c r="BI109" i="2"/>
  <c r="BH109" i="2"/>
  <c r="BG109" i="2"/>
  <c r="BF109" i="2"/>
  <c r="T109" i="2"/>
  <c r="R109" i="2"/>
  <c r="P109" i="2"/>
  <c r="BK109" i="2"/>
  <c r="J109" i="2"/>
  <c r="BE109" i="2" s="1"/>
  <c r="BI105" i="2"/>
  <c r="BH105" i="2"/>
  <c r="BG105" i="2"/>
  <c r="BF105" i="2"/>
  <c r="T105" i="2"/>
  <c r="R105" i="2"/>
  <c r="P105" i="2"/>
  <c r="BK105" i="2"/>
  <c r="J105" i="2"/>
  <c r="BE105" i="2" s="1"/>
  <c r="BI103" i="2"/>
  <c r="BH103" i="2"/>
  <c r="BG103" i="2"/>
  <c r="BF103" i="2"/>
  <c r="T103" i="2"/>
  <c r="R103" i="2"/>
  <c r="P103" i="2"/>
  <c r="BK103" i="2"/>
  <c r="J103" i="2"/>
  <c r="BE103" i="2" s="1"/>
  <c r="BI101" i="2"/>
  <c r="BH101" i="2"/>
  <c r="BG101" i="2"/>
  <c r="BF101" i="2"/>
  <c r="T101" i="2"/>
  <c r="R101" i="2"/>
  <c r="P101" i="2"/>
  <c r="BK101" i="2"/>
  <c r="J101" i="2"/>
  <c r="BE101" i="2" s="1"/>
  <c r="BI99" i="2"/>
  <c r="BH99" i="2"/>
  <c r="BG99" i="2"/>
  <c r="BF99" i="2"/>
  <c r="T99" i="2"/>
  <c r="R99" i="2"/>
  <c r="P99" i="2"/>
  <c r="BK99" i="2"/>
  <c r="J99" i="2"/>
  <c r="BE99" i="2" s="1"/>
  <c r="BI97" i="2"/>
  <c r="BH97" i="2"/>
  <c r="BG97" i="2"/>
  <c r="BF97" i="2"/>
  <c r="T97" i="2"/>
  <c r="R97" i="2"/>
  <c r="P97" i="2"/>
  <c r="BK97" i="2"/>
  <c r="J97" i="2"/>
  <c r="BE97" i="2" s="1"/>
  <c r="BI95" i="2"/>
  <c r="BH95" i="2"/>
  <c r="BG95" i="2"/>
  <c r="BF95" i="2"/>
  <c r="T95" i="2"/>
  <c r="R95" i="2"/>
  <c r="P95" i="2"/>
  <c r="BK95" i="2"/>
  <c r="J95" i="2"/>
  <c r="BE95" i="2" s="1"/>
  <c r="BI93" i="2"/>
  <c r="BH93" i="2"/>
  <c r="BG93" i="2"/>
  <c r="BF93" i="2"/>
  <c r="T93" i="2"/>
  <c r="R93" i="2"/>
  <c r="P93" i="2"/>
  <c r="BK93" i="2"/>
  <c r="J93" i="2"/>
  <c r="BE93" i="2" s="1"/>
  <c r="BI91" i="2"/>
  <c r="BH91" i="2"/>
  <c r="BG91" i="2"/>
  <c r="BF91" i="2"/>
  <c r="T91" i="2"/>
  <c r="R91" i="2"/>
  <c r="P91" i="2"/>
  <c r="BK91" i="2"/>
  <c r="J91" i="2"/>
  <c r="BE91" i="2" s="1"/>
  <c r="BI87" i="2"/>
  <c r="BH87" i="2"/>
  <c r="BG87" i="2"/>
  <c r="BF87" i="2"/>
  <c r="T87" i="2"/>
  <c r="R87" i="2"/>
  <c r="P87" i="2"/>
  <c r="BK87" i="2"/>
  <c r="J87" i="2"/>
  <c r="BE87" i="2" s="1"/>
  <c r="BI85" i="2"/>
  <c r="F34" i="2" s="1"/>
  <c r="BD52" i="1" s="1"/>
  <c r="BH85" i="2"/>
  <c r="F33" i="2"/>
  <c r="BC52" i="1" s="1"/>
  <c r="BG85" i="2"/>
  <c r="F32" i="2" s="1"/>
  <c r="BB52" i="1" s="1"/>
  <c r="BF85" i="2"/>
  <c r="J31" i="2"/>
  <c r="AW52" i="1" s="1"/>
  <c r="F31" i="2"/>
  <c r="BA52" i="1" s="1"/>
  <c r="T85" i="2"/>
  <c r="T84" i="2" s="1"/>
  <c r="R85" i="2"/>
  <c r="R84" i="2" s="1"/>
  <c r="P85" i="2"/>
  <c r="P84" i="2" s="1"/>
  <c r="BK85" i="2"/>
  <c r="BK84" i="2"/>
  <c r="J84" i="2" s="1"/>
  <c r="J58" i="2" s="1"/>
  <c r="J85" i="2"/>
  <c r="BE85" i="2"/>
  <c r="F76" i="2"/>
  <c r="E74" i="2"/>
  <c r="F49" i="2"/>
  <c r="E47" i="2"/>
  <c r="J21" i="2"/>
  <c r="E21" i="2"/>
  <c r="J51" i="2" s="1"/>
  <c r="J78" i="2"/>
  <c r="J20" i="2"/>
  <c r="J18" i="2"/>
  <c r="E18" i="2"/>
  <c r="F79" i="2" s="1"/>
  <c r="F52" i="2"/>
  <c r="J17" i="2"/>
  <c r="J15" i="2"/>
  <c r="E15" i="2"/>
  <c r="F78" i="2"/>
  <c r="F51" i="2"/>
  <c r="J14" i="2"/>
  <c r="J12" i="2"/>
  <c r="J76" i="2"/>
  <c r="J49" i="2"/>
  <c r="E7" i="2"/>
  <c r="E72" i="2" s="1"/>
  <c r="E45" i="2"/>
  <c r="AS51" i="1"/>
  <c r="AT64" i="1"/>
  <c r="AT58" i="1"/>
  <c r="L47" i="1"/>
  <c r="AM46" i="1"/>
  <c r="L46" i="1"/>
  <c r="AM44" i="1"/>
  <c r="L44" i="1"/>
  <c r="L42" i="1"/>
  <c r="L41" i="1"/>
  <c r="BK83" i="2" l="1"/>
  <c r="J119" i="2"/>
  <c r="J59" i="2" s="1"/>
  <c r="P95" i="3"/>
  <c r="AU53" i="1" s="1"/>
  <c r="T83" i="2"/>
  <c r="T82" i="2" s="1"/>
  <c r="J199" i="3"/>
  <c r="J67" i="3" s="1"/>
  <c r="BK198" i="3"/>
  <c r="J198" i="3" s="1"/>
  <c r="J66" i="3" s="1"/>
  <c r="J30" i="4"/>
  <c r="AV54" i="1" s="1"/>
  <c r="AT54" i="1" s="1"/>
  <c r="F30" i="4"/>
  <c r="AZ54" i="1" s="1"/>
  <c r="J78" i="4"/>
  <c r="J57" i="4" s="1"/>
  <c r="BK77" i="4"/>
  <c r="J77" i="4" s="1"/>
  <c r="F30" i="2"/>
  <c r="AZ52" i="1" s="1"/>
  <c r="J97" i="3"/>
  <c r="J58" i="3" s="1"/>
  <c r="BK96" i="3"/>
  <c r="F30" i="3"/>
  <c r="AZ53" i="1" s="1"/>
  <c r="J30" i="3"/>
  <c r="AV53" i="1" s="1"/>
  <c r="AT53" i="1" s="1"/>
  <c r="P83" i="2"/>
  <c r="P82" i="2" s="1"/>
  <c r="AU52" i="1" s="1"/>
  <c r="R83" i="2"/>
  <c r="R82" i="2" s="1"/>
  <c r="R198" i="3"/>
  <c r="R95" i="3" s="1"/>
  <c r="J30" i="2"/>
  <c r="AV52" i="1" s="1"/>
  <c r="AT52" i="1" s="1"/>
  <c r="J91" i="3"/>
  <c r="F31" i="3"/>
  <c r="BA53" i="1" s="1"/>
  <c r="BA51" i="1" s="1"/>
  <c r="P86" i="5"/>
  <c r="J31" i="5"/>
  <c r="AW55" i="1" s="1"/>
  <c r="F31" i="5"/>
  <c r="BA55" i="1" s="1"/>
  <c r="F33" i="5"/>
  <c r="BC55" i="1" s="1"/>
  <c r="BC51" i="1" s="1"/>
  <c r="BK113" i="5"/>
  <c r="J113" i="5" s="1"/>
  <c r="J59" i="5" s="1"/>
  <c r="F30" i="7"/>
  <c r="AZ57" i="1" s="1"/>
  <c r="J198" i="8"/>
  <c r="J64" i="8" s="1"/>
  <c r="BK143" i="8"/>
  <c r="J79" i="5"/>
  <c r="J49" i="5"/>
  <c r="R148" i="5"/>
  <c r="J87" i="6"/>
  <c r="J58" i="6" s="1"/>
  <c r="BK86" i="6"/>
  <c r="BK87" i="5"/>
  <c r="T148" i="5"/>
  <c r="T85" i="5" s="1"/>
  <c r="BK148" i="5"/>
  <c r="J148" i="5" s="1"/>
  <c r="J62" i="5" s="1"/>
  <c r="E75" i="6"/>
  <c r="E45" i="6"/>
  <c r="F82" i="6"/>
  <c r="F52" i="6"/>
  <c r="F30" i="6"/>
  <c r="AZ56" i="1" s="1"/>
  <c r="J30" i="6"/>
  <c r="AV56" i="1" s="1"/>
  <c r="AT56" i="1" s="1"/>
  <c r="F34" i="6"/>
  <c r="BD56" i="1" s="1"/>
  <c r="BD51" i="1" s="1"/>
  <c r="W30" i="1" s="1"/>
  <c r="T89" i="6"/>
  <c r="T86" i="6" s="1"/>
  <c r="T85" i="6" s="1"/>
  <c r="F32" i="6"/>
  <c r="BB56" i="1" s="1"/>
  <c r="BB51" i="1" s="1"/>
  <c r="P116" i="6"/>
  <c r="F81" i="5"/>
  <c r="F51" i="5"/>
  <c r="J30" i="5"/>
  <c r="AV55" i="1" s="1"/>
  <c r="AT55" i="1" s="1"/>
  <c r="R113" i="5"/>
  <c r="R86" i="5" s="1"/>
  <c r="R85" i="5" s="1"/>
  <c r="P148" i="5"/>
  <c r="P89" i="6"/>
  <c r="P86" i="6" s="1"/>
  <c r="P85" i="6" s="1"/>
  <c r="AU56" i="1" s="1"/>
  <c r="BK143" i="6"/>
  <c r="J143" i="6" s="1"/>
  <c r="J63" i="6" s="1"/>
  <c r="J144" i="6"/>
  <c r="J64" i="6" s="1"/>
  <c r="J86" i="10"/>
  <c r="J58" i="10" s="1"/>
  <c r="BK85" i="10"/>
  <c r="J30" i="11"/>
  <c r="AV61" i="1" s="1"/>
  <c r="F30" i="11"/>
  <c r="AZ61" i="1" s="1"/>
  <c r="R160" i="11"/>
  <c r="J89" i="12"/>
  <c r="J58" i="12" s="1"/>
  <c r="BK88" i="12"/>
  <c r="J30" i="7"/>
  <c r="AV57" i="1" s="1"/>
  <c r="AT57" i="1" s="1"/>
  <c r="F30" i="8"/>
  <c r="AZ58" i="1" s="1"/>
  <c r="F31" i="8"/>
  <c r="BA58" i="1" s="1"/>
  <c r="J81" i="9"/>
  <c r="J58" i="9" s="1"/>
  <c r="BK80" i="9"/>
  <c r="BK141" i="10"/>
  <c r="J141" i="10" s="1"/>
  <c r="J62" i="10" s="1"/>
  <c r="J85" i="11"/>
  <c r="J58" i="11" s="1"/>
  <c r="BK84" i="11"/>
  <c r="E45" i="7"/>
  <c r="F52" i="7"/>
  <c r="BK79" i="7"/>
  <c r="J75" i="9"/>
  <c r="J51" i="9"/>
  <c r="F30" i="10"/>
  <c r="AZ60" i="1" s="1"/>
  <c r="J30" i="10"/>
  <c r="AV60" i="1" s="1"/>
  <c r="R83" i="11"/>
  <c r="J165" i="11"/>
  <c r="J63" i="11" s="1"/>
  <c r="BK160" i="11"/>
  <c r="J160" i="11" s="1"/>
  <c r="J61" i="11" s="1"/>
  <c r="F30" i="12"/>
  <c r="AZ62" i="1" s="1"/>
  <c r="J30" i="12"/>
  <c r="AV62" i="1" s="1"/>
  <c r="J31" i="9"/>
  <c r="AW59" i="1" s="1"/>
  <c r="AT59" i="1" s="1"/>
  <c r="J142" i="10"/>
  <c r="J63" i="10" s="1"/>
  <c r="J77" i="11"/>
  <c r="F79" i="11"/>
  <c r="J31" i="11"/>
  <c r="AW61" i="1" s="1"/>
  <c r="J139" i="13"/>
  <c r="J63" i="13" s="1"/>
  <c r="BK138" i="13"/>
  <c r="J138" i="13" s="1"/>
  <c r="J62" i="13" s="1"/>
  <c r="J30" i="15"/>
  <c r="AV65" i="1" s="1"/>
  <c r="AT65" i="1" s="1"/>
  <c r="F30" i="15"/>
  <c r="AZ65" i="1" s="1"/>
  <c r="J31" i="10"/>
  <c r="AW60" i="1" s="1"/>
  <c r="J31" i="12"/>
  <c r="AW62" i="1" s="1"/>
  <c r="J160" i="14"/>
  <c r="J67" i="14" s="1"/>
  <c r="BK159" i="14"/>
  <c r="J159" i="14" s="1"/>
  <c r="J66" i="14" s="1"/>
  <c r="J87" i="15"/>
  <c r="J57" i="15" s="1"/>
  <c r="BK86" i="15"/>
  <c r="J86" i="15" s="1"/>
  <c r="J51" i="10"/>
  <c r="J51" i="12"/>
  <c r="J82" i="13"/>
  <c r="J51" i="13"/>
  <c r="F30" i="13"/>
  <c r="AZ63" i="1" s="1"/>
  <c r="J88" i="13"/>
  <c r="J58" i="13" s="1"/>
  <c r="BK87" i="13"/>
  <c r="P159" i="14"/>
  <c r="P88" i="14" s="1"/>
  <c r="AU64" i="1" s="1"/>
  <c r="BK194" i="12"/>
  <c r="J143" i="13"/>
  <c r="J65" i="13" s="1"/>
  <c r="BK142" i="13"/>
  <c r="J142" i="13" s="1"/>
  <c r="J64" i="13" s="1"/>
  <c r="E76" i="15"/>
  <c r="F83" i="15"/>
  <c r="J88" i="15"/>
  <c r="J58" i="15" s="1"/>
  <c r="R82" i="17"/>
  <c r="J89" i="18"/>
  <c r="J58" i="18" s="1"/>
  <c r="BK88" i="18"/>
  <c r="J110" i="18"/>
  <c r="J61" i="18" s="1"/>
  <c r="BK109" i="18"/>
  <c r="J109" i="18" s="1"/>
  <c r="J60" i="18" s="1"/>
  <c r="T109" i="18"/>
  <c r="T84" i="19"/>
  <c r="T83" i="19" s="1"/>
  <c r="E45" i="13"/>
  <c r="F52" i="13"/>
  <c r="J31" i="13"/>
  <c r="AW63" i="1" s="1"/>
  <c r="AT63" i="1" s="1"/>
  <c r="F30" i="16"/>
  <c r="AZ66" i="1" s="1"/>
  <c r="J30" i="16"/>
  <c r="AV66" i="1" s="1"/>
  <c r="AT66" i="1" s="1"/>
  <c r="T87" i="18"/>
  <c r="E45" i="14"/>
  <c r="F52" i="14"/>
  <c r="BK89" i="14"/>
  <c r="J49" i="15"/>
  <c r="F51" i="15"/>
  <c r="J84" i="16"/>
  <c r="J58" i="16" s="1"/>
  <c r="BK83" i="16"/>
  <c r="J99" i="16"/>
  <c r="J61" i="16" s="1"/>
  <c r="BK98" i="16"/>
  <c r="J98" i="16" s="1"/>
  <c r="J60" i="16" s="1"/>
  <c r="F30" i="17"/>
  <c r="AZ67" i="1" s="1"/>
  <c r="T94" i="17"/>
  <c r="T82" i="17" s="1"/>
  <c r="J30" i="18"/>
  <c r="AV68" i="1" s="1"/>
  <c r="AT68" i="1" s="1"/>
  <c r="F30" i="18"/>
  <c r="AZ68" i="1" s="1"/>
  <c r="J30" i="19"/>
  <c r="AV69" i="1" s="1"/>
  <c r="AT69" i="1" s="1"/>
  <c r="F30" i="19"/>
  <c r="AZ69" i="1" s="1"/>
  <c r="BK84" i="19"/>
  <c r="J85" i="19"/>
  <c r="J58" i="19" s="1"/>
  <c r="J78" i="16"/>
  <c r="F31" i="16"/>
  <c r="BA66" i="1" s="1"/>
  <c r="J30" i="17"/>
  <c r="AV67" i="1" s="1"/>
  <c r="AT67" i="1" s="1"/>
  <c r="J31" i="18"/>
  <c r="AW68" i="1" s="1"/>
  <c r="E45" i="17"/>
  <c r="F52" i="17"/>
  <c r="BK83" i="17"/>
  <c r="BK94" i="17"/>
  <c r="J94" i="17" s="1"/>
  <c r="J60" i="17" s="1"/>
  <c r="J51" i="18"/>
  <c r="F31" i="19"/>
  <c r="BA69" i="1" s="1"/>
  <c r="J49" i="19"/>
  <c r="F51" i="19"/>
  <c r="AY51" i="1" l="1"/>
  <c r="W29" i="1"/>
  <c r="W27" i="1"/>
  <c r="AW51" i="1"/>
  <c r="AK27" i="1" s="1"/>
  <c r="W28" i="1"/>
  <c r="AX51" i="1"/>
  <c r="J83" i="16"/>
  <c r="J57" i="16" s="1"/>
  <c r="BK82" i="16"/>
  <c r="J82" i="16" s="1"/>
  <c r="J89" i="14"/>
  <c r="J57" i="14" s="1"/>
  <c r="BK88" i="14"/>
  <c r="J88" i="14" s="1"/>
  <c r="BK86" i="13"/>
  <c r="J86" i="13" s="1"/>
  <c r="J87" i="13"/>
  <c r="J57" i="13" s="1"/>
  <c r="AT60" i="1"/>
  <c r="J79" i="7"/>
  <c r="J57" i="7" s="1"/>
  <c r="BK78" i="7"/>
  <c r="J78" i="7" s="1"/>
  <c r="BK84" i="10"/>
  <c r="J84" i="10" s="1"/>
  <c r="J85" i="10"/>
  <c r="J57" i="10" s="1"/>
  <c r="P85" i="5"/>
  <c r="AU55" i="1" s="1"/>
  <c r="AZ51" i="1"/>
  <c r="BK82" i="2"/>
  <c r="J82" i="2" s="1"/>
  <c r="J83" i="2"/>
  <c r="J57" i="2" s="1"/>
  <c r="BK82" i="17"/>
  <c r="J82" i="17" s="1"/>
  <c r="J83" i="17"/>
  <c r="J57" i="17" s="1"/>
  <c r="J84" i="19"/>
  <c r="J57" i="19" s="1"/>
  <c r="BK83" i="19"/>
  <c r="J83" i="19" s="1"/>
  <c r="BK84" i="8"/>
  <c r="J84" i="8" s="1"/>
  <c r="J143" i="8"/>
  <c r="J61" i="8" s="1"/>
  <c r="J27" i="4"/>
  <c r="J56" i="4"/>
  <c r="J88" i="18"/>
  <c r="J57" i="18" s="1"/>
  <c r="BK87" i="18"/>
  <c r="J87" i="18" s="1"/>
  <c r="J194" i="12"/>
  <c r="J66" i="12" s="1"/>
  <c r="BK193" i="12"/>
  <c r="J193" i="12" s="1"/>
  <c r="J65" i="12" s="1"/>
  <c r="BK79" i="9"/>
  <c r="J79" i="9" s="1"/>
  <c r="J80" i="9"/>
  <c r="J57" i="9" s="1"/>
  <c r="BK86" i="5"/>
  <c r="J87" i="5"/>
  <c r="J58" i="5" s="1"/>
  <c r="AU51" i="1"/>
  <c r="J96" i="3"/>
  <c r="J57" i="3" s="1"/>
  <c r="BK95" i="3"/>
  <c r="J95" i="3" s="1"/>
  <c r="J56" i="15"/>
  <c r="J27" i="15"/>
  <c r="AT62" i="1"/>
  <c r="J84" i="11"/>
  <c r="J57" i="11" s="1"/>
  <c r="BK83" i="11"/>
  <c r="J83" i="11" s="1"/>
  <c r="J88" i="12"/>
  <c r="J57" i="12" s="1"/>
  <c r="AT61" i="1"/>
  <c r="J86" i="6"/>
  <c r="J57" i="6" s="1"/>
  <c r="BK85" i="6"/>
  <c r="J85" i="6" s="1"/>
  <c r="J27" i="11" l="1"/>
  <c r="J56" i="11"/>
  <c r="J56" i="19"/>
  <c r="J27" i="19"/>
  <c r="J56" i="3"/>
  <c r="J27" i="3"/>
  <c r="J86" i="5"/>
  <c r="J57" i="5" s="1"/>
  <c r="BK85" i="5"/>
  <c r="J85" i="5" s="1"/>
  <c r="AG54" i="1"/>
  <c r="AN54" i="1" s="1"/>
  <c r="J36" i="4"/>
  <c r="J56" i="2"/>
  <c r="J27" i="2"/>
  <c r="J56" i="10"/>
  <c r="J27" i="10"/>
  <c r="J56" i="16"/>
  <c r="J27" i="16"/>
  <c r="J27" i="18"/>
  <c r="J56" i="18"/>
  <c r="AV51" i="1"/>
  <c r="W26" i="1"/>
  <c r="J56" i="7"/>
  <c r="J27" i="7"/>
  <c r="J56" i="13"/>
  <c r="J27" i="13"/>
  <c r="J56" i="6"/>
  <c r="J27" i="6"/>
  <c r="BK87" i="12"/>
  <c r="J87" i="12" s="1"/>
  <c r="AG65" i="1"/>
  <c r="AN65" i="1" s="1"/>
  <c r="J36" i="15"/>
  <c r="J56" i="9"/>
  <c r="J27" i="9"/>
  <c r="J27" i="8"/>
  <c r="J56" i="8"/>
  <c r="J56" i="17"/>
  <c r="J27" i="17"/>
  <c r="J56" i="14"/>
  <c r="J27" i="14"/>
  <c r="AG67" i="1" l="1"/>
  <c r="AN67" i="1" s="1"/>
  <c r="J36" i="17"/>
  <c r="J36" i="14"/>
  <c r="AG64" i="1"/>
  <c r="AN64" i="1" s="1"/>
  <c r="AG68" i="1"/>
  <c r="AN68" i="1" s="1"/>
  <c r="J36" i="18"/>
  <c r="AG58" i="1"/>
  <c r="AN58" i="1" s="1"/>
  <c r="J36" i="8"/>
  <c r="AG63" i="1"/>
  <c r="AN63" i="1" s="1"/>
  <c r="J36" i="13"/>
  <c r="J36" i="16"/>
  <c r="AG66" i="1"/>
  <c r="AN66" i="1" s="1"/>
  <c r="AG52" i="1"/>
  <c r="J36" i="2"/>
  <c r="J56" i="5"/>
  <c r="J27" i="5"/>
  <c r="AG69" i="1"/>
  <c r="AN69" i="1" s="1"/>
  <c r="J36" i="19"/>
  <c r="AG59" i="1"/>
  <c r="AN59" i="1" s="1"/>
  <c r="J36" i="9"/>
  <c r="J56" i="12"/>
  <c r="J27" i="12"/>
  <c r="AT51" i="1"/>
  <c r="AK26" i="1"/>
  <c r="J36" i="6"/>
  <c r="AG56" i="1"/>
  <c r="AN56" i="1" s="1"/>
  <c r="J36" i="7"/>
  <c r="AG57" i="1"/>
  <c r="AN57" i="1" s="1"/>
  <c r="AG60" i="1"/>
  <c r="AN60" i="1" s="1"/>
  <c r="J36" i="10"/>
  <c r="J36" i="3"/>
  <c r="AG53" i="1"/>
  <c r="AN53" i="1" s="1"/>
  <c r="AG61" i="1"/>
  <c r="AN61" i="1" s="1"/>
  <c r="J36" i="11"/>
  <c r="AG55" i="1" l="1"/>
  <c r="AN55" i="1" s="1"/>
  <c r="J36" i="5"/>
  <c r="AN52" i="1"/>
  <c r="AG62" i="1"/>
  <c r="AN62" i="1" s="1"/>
  <c r="J36" i="12"/>
  <c r="AG51" i="1" l="1"/>
  <c r="AK23" i="1" l="1"/>
  <c r="AK32" i="1" s="1"/>
  <c r="AN51" i="1"/>
</calcChain>
</file>

<file path=xl/sharedStrings.xml><?xml version="1.0" encoding="utf-8"?>
<sst xmlns="http://schemas.openxmlformats.org/spreadsheetml/2006/main" count="18562" uniqueCount="2561">
  <si>
    <t>Export VZ</t>
  </si>
  <si>
    <t>List obsahuje:</t>
  </si>
  <si>
    <t>1) Rekapitulace stavby</t>
  </si>
  <si>
    <t>2) Rekapitulace objektů stavby a soupisů prací</t>
  </si>
  <si>
    <t>3.0</t>
  </si>
  <si>
    <t>ZAMOK</t>
  </si>
  <si>
    <t>False</t>
  </si>
  <si>
    <t>{cdda864c-fd81-4bbd-992e-2d67f81c0466}</t>
  </si>
  <si>
    <t>0,01</t>
  </si>
  <si>
    <t>21</t>
  </si>
  <si>
    <t>15</t>
  </si>
  <si>
    <t>REKAPITULACE STAVBY</t>
  </si>
  <si>
    <t>v ---  níže se nacházejí doplnkové a pomocné údaje k sestavám  --- v</t>
  </si>
  <si>
    <t>Návod na vyplnění</t>
  </si>
  <si>
    <t>0,001</t>
  </si>
  <si>
    <t>Kód:</t>
  </si>
  <si>
    <t>8618</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</si>
  <si>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</si>
  <si>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</si>
  <si>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Náměstí Hloubětín</t>
  </si>
  <si>
    <t>KSO:</t>
  </si>
  <si>
    <t/>
  </si>
  <si>
    <t>CC-CZ:</t>
  </si>
  <si>
    <t>Místo:</t>
  </si>
  <si>
    <t xml:space="preserve">Praha </t>
  </si>
  <si>
    <t>Datum:</t>
  </si>
  <si>
    <t>6. 6. 2018</t>
  </si>
  <si>
    <t>Zadavatel:</t>
  </si>
  <si>
    <t>IČ:</t>
  </si>
  <si>
    <t xml:space="preserve"> </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</si>
  <si>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</si>
  <si>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</si>
  <si>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</si>
  <si>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</si>
  <si>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</si>
  <si>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</si>
  <si>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</si>
  <si>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</si>
  <si>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</si>
  <si>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</si>
  <si>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</si>
  <si>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</si>
  <si>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</si>
  <si>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</si>
  <si>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</si>
  <si>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</si>
  <si>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</si>
  <si>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</si>
  <si>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</si>
  <si>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</si>
  <si>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</si>
  <si>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</si>
  <si>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</si>
  <si>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</si>
  <si>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</si>
  <si>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</si>
  <si>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</si>
  <si>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</si>
  <si>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</si>
  <si>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</si>
  <si>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</si>
  <si>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</si>
  <si>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</si>
  <si>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</si>
  <si>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</si>
  <si>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</si>
  <si>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</si>
  <si>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</si>
  <si>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</si>
  <si>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</si>
  <si>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</si>
  <si>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</si>
  <si>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</si>
  <si>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</si>
  <si>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</si>
  <si>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</si>
  <si>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100</t>
  </si>
  <si>
    <t>Bourací práce a zpevněné plochy</t>
  </si>
  <si>
    <t>STA</t>
  </si>
  <si>
    <t>1</t>
  </si>
  <si>
    <t>{7019d93d-ecde-487a-9152-c0bb78cbf2cd}</t>
  </si>
  <si>
    <t>2</t>
  </si>
  <si>
    <t>SO 101</t>
  </si>
  <si>
    <t>Zázemí pro stánky</t>
  </si>
  <si>
    <t>{f73a3e23-72f4-4a3f-b811-0d02bbc09473}</t>
  </si>
  <si>
    <t>SO 200</t>
  </si>
  <si>
    <t>Hřiště</t>
  </si>
  <si>
    <t>{4d497589-15c6-494a-aedf-de0d877b394d}</t>
  </si>
  <si>
    <t>SO 300</t>
  </si>
  <si>
    <t>Otevřené sezení</t>
  </si>
  <si>
    <t>{73808802-0880-4917-8a27-f0ec2dcdfa9f}</t>
  </si>
  <si>
    <t>SO 400</t>
  </si>
  <si>
    <t>Fontána</t>
  </si>
  <si>
    <t>{3c7c605e-8e41-4e85-b8a1-da983b3d721c}</t>
  </si>
  <si>
    <t>SO 500</t>
  </si>
  <si>
    <t>Ostatní vybavení</t>
  </si>
  <si>
    <t>{ddec479f-0699-4e17-ba72-e1b860bc8f5b}</t>
  </si>
  <si>
    <t>SO 700</t>
  </si>
  <si>
    <t>Elektroinstalace</t>
  </si>
  <si>
    <t>{7620376a-ec3b-4e2e-9a70-f5abc489a620}</t>
  </si>
  <si>
    <t>SO 800</t>
  </si>
  <si>
    <t>Sadové úpravy</t>
  </si>
  <si>
    <t>{91a5df81-04a8-4413-964f-7efb55fbfd1b}</t>
  </si>
  <si>
    <t>TZB vně - Areálové r</t>
  </si>
  <si>
    <t>TZB vně - Areálové rozvody ...</t>
  </si>
  <si>
    <t>{a60dd6bb-a38e-4f27-a8a6-fe8433adb201}</t>
  </si>
  <si>
    <t>TZB vně - Přeložka p</t>
  </si>
  <si>
    <t>TZB vně - Přeložka plynovodu</t>
  </si>
  <si>
    <t>{b94488b3-73a8-4448-b150-423d3b348086}</t>
  </si>
  <si>
    <t>TZB vně - Přeložka v</t>
  </si>
  <si>
    <t>TZB vně - Přeložka vodovodu</t>
  </si>
  <si>
    <t>{6a113142-7cc8-47c6-8aa7-c4689abce104}</t>
  </si>
  <si>
    <t>TZB vně - Přípoj (1)</t>
  </si>
  <si>
    <t>TZB vně - Přípojky_rozvody plyn</t>
  </si>
  <si>
    <t>{c3a21391-abcb-45b2-9286-ae2e149cad12}</t>
  </si>
  <si>
    <t>TZB vně - Přípojka k</t>
  </si>
  <si>
    <t>TZB vně - Přípojka kanalizace</t>
  </si>
  <si>
    <t>{6cccaee2-e37c-434a-8245-6dd380d4de73}</t>
  </si>
  <si>
    <t>TZB vně - Přípojky_r</t>
  </si>
  <si>
    <t>TZB vně - Přípojky_rozvody voda</t>
  </si>
  <si>
    <t>{4e50d69a-9738-4402-933b-0cc9188cae46}</t>
  </si>
  <si>
    <t>TZB vnitřky_SO 0 (1)</t>
  </si>
  <si>
    <t>TZB vnitřky_SO 01 - vzduchot...</t>
  </si>
  <si>
    <t>{d5c50eb8-3dde-485a-8a4f-960e5db56a63}</t>
  </si>
  <si>
    <t>TZB vnitřky_SO 0 (2)</t>
  </si>
  <si>
    <t>TZB vnitřky_SO 01 - vytápění...</t>
  </si>
  <si>
    <t>{b074aba5-4eb4-4506-957d-552656a1ea74}</t>
  </si>
  <si>
    <t xml:space="preserve">TZB vnitřky_SO 01 - </t>
  </si>
  <si>
    <t>TZB vnitřky_SO 01 - zdravote...</t>
  </si>
  <si>
    <t>{725f8669-1afb-4b09-a440-66ef76e220e7}</t>
  </si>
  <si>
    <t>SO 900</t>
  </si>
  <si>
    <t>VRN</t>
  </si>
  <si>
    <t>{1910e135-a8f4-4470-8932-a58a70f77501}</t>
  </si>
  <si>
    <t>1) Krycí list soupisu</t>
  </si>
  <si>
    <t>2) Rekapitulace</t>
  </si>
  <si>
    <t>3) Soupis prací</t>
  </si>
  <si>
    <t>Zpět na list:</t>
  </si>
  <si>
    <t>Rekapitulace stavby</t>
  </si>
  <si>
    <t>KRYCÍ LIST SOUPISU</t>
  </si>
  <si>
    <t>Objekt:</t>
  </si>
  <si>
    <t>SO 100 - Bourací práce a zpevněné plochy</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</si>
  <si>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</si>
  <si>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</si>
  <si>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</si>
  <si>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</si>
  <si>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</si>
  <si>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</si>
  <si>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</si>
  <si>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</si>
  <si>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</si>
  <si>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</si>
  <si>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</si>
  <si>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</si>
  <si>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</si>
  <si>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</si>
  <si>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</si>
  <si>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</si>
  <si>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</si>
  <si>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</si>
  <si>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</si>
  <si>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</si>
  <si>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</si>
  <si>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</si>
  <si>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</si>
  <si>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</si>
  <si>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</si>
  <si>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</si>
  <si>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</si>
  <si>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</si>
  <si>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</si>
  <si>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</si>
  <si>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113107212</t>
  </si>
  <si>
    <t>Odstranění podkladů nebo krytů strojně plochy jednotlivě přes 200 m2 s přemístěním hmot na skládku na vzdálenost do 20 m nebo s naložením na dopravní prostředek z kameniva těženého, o tl. vrstvy přes 100 do 200 mm</t>
  </si>
  <si>
    <t>m2</t>
  </si>
  <si>
    <t>CS ÚRS 2018 01</t>
  </si>
  <si>
    <t>4</t>
  </si>
  <si>
    <t>861374130</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</si>
  <si>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</si>
  <si>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</si>
  <si>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113107223</t>
  </si>
  <si>
    <t>Odstranění podkladů nebo krytů strojně plochy jednotlivě přes 200 m2 s přemístěním hmot na skládku na vzdálenost do 20 m nebo s naložením na dopravní prostředek z kameniva hrubého drceného, o tl. vrstvy přes 200 do 300 mm</t>
  </si>
  <si>
    <t>-479162240</t>
  </si>
  <si>
    <t>VV</t>
  </si>
  <si>
    <t>954</t>
  </si>
  <si>
    <t>Součet</t>
  </si>
  <si>
    <t>3</t>
  </si>
  <si>
    <t>113107232</t>
  </si>
  <si>
    <t>Odstranění podkladů nebo krytů strojně plochy jednotlivě přes 200 m2 s přemístěním hmot na skládku na vzdálenost do 20 m nebo s naložením na dopravní prostředek z betonu prostého, o tl. vrstvy přes 150 do 300 mm</t>
  </si>
  <si>
    <t>717525977</t>
  </si>
  <si>
    <t>113107243</t>
  </si>
  <si>
    <t>Odstranění podkladů nebo krytů strojně plochy jednotlivě přes 200 m2 s přemístěním hmot na skládku na vzdálenost do 20 m nebo s naložením na dopravní prostředek živičných, o tl. vrstvy přes 100 do 150 mm</t>
  </si>
  <si>
    <t>-1744141241</t>
  </si>
  <si>
    <t>5</t>
  </si>
  <si>
    <t>113201111</t>
  </si>
  <si>
    <t>Vytrhání obrub s vybouráním lože, s přemístěním hmot na skládku na vzdálenost do 3 m nebo s naložením na dopravní prostředek chodníkových ležatých</t>
  </si>
  <si>
    <t>m</t>
  </si>
  <si>
    <t>-1890321281</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</si>
  <si>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</si>
  <si>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6</t>
  </si>
  <si>
    <t>113201112</t>
  </si>
  <si>
    <t>Vytrhání obrub s vybouráním lože, s přemístěním hmot na skládku na vzdálenost do 3 m nebo s naložením na dopravní prostředek silničních ležatých</t>
  </si>
  <si>
    <t>-493828447</t>
  </si>
  <si>
    <t>7</t>
  </si>
  <si>
    <t>122201102</t>
  </si>
  <si>
    <t>Odkopávky a prokopávky nezapažené s přehozením výkopku na vzdálenost do 3 m nebo s naložením na dopravní prostředek v hornině tř. 3 přes 100 do 1 000 m3</t>
  </si>
  <si>
    <t>m3</t>
  </si>
  <si>
    <t>248664618</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</si>
  <si>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</si>
  <si>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8</t>
  </si>
  <si>
    <t>122201109</t>
  </si>
  <si>
    <t>Odkopávky a prokopávky nezapažené s přehozením výkopku na vzdálenost do 3 m nebo s naložením na dopravní prostředek v hornině tř. 3 Příplatek k cenám za lepivost horniny tř. 3</t>
  </si>
  <si>
    <t>515672801</t>
  </si>
  <si>
    <t>9</t>
  </si>
  <si>
    <t>162701105</t>
  </si>
  <si>
    <t>Vodorovné přemístění výkopku nebo sypaniny po suchu na obvyklém dopravním prostředku, bez naložení výkopku, avšak se složením bez rozhrnutí z horniny tř. 1 až 4 na vzdálenost přes 9 000 do 10 000 m</t>
  </si>
  <si>
    <t>1954859255</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</si>
  <si>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</si>
  <si>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10</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</si>
  <si>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</si>
  <si>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</si>
  <si>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-1868575466</t>
  </si>
  <si>
    <t>600*10</t>
  </si>
  <si>
    <t>11</t>
  </si>
  <si>
    <t>167101102</t>
  </si>
  <si>
    <t>Nakládání, skládání a překládání neulehlého výkopku nebo sypaniny nakládání, množství přes 100 m3, z hornin tř. 1 až 4</t>
  </si>
  <si>
    <t>87555803</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</si>
  <si>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</si>
  <si>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12</t>
  </si>
  <si>
    <t>171201201</t>
  </si>
  <si>
    <t>Uložení sypaniny na skládky</t>
  </si>
  <si>
    <t>-396919676</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</si>
  <si>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</si>
  <si>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13</t>
  </si>
  <si>
    <t>171201211</t>
  </si>
  <si>
    <t>Poplatek za uložení stavebního odpadu na skládce (skládkovné) zeminy a kameniva zatříděného do Katalogu odpadů pod kódem 170 504</t>
  </si>
  <si>
    <t>t</t>
  </si>
  <si>
    <t>-1939557330</t>
  </si>
  <si>
    <t xml:space="preserve">Poznámka k souboru cen:_x000D_
1. Ceny uvedené v souboru cen lze po dohodě upravit podle místních podmínek. </t>
  </si>
  <si>
    <t>600*1,8</t>
  </si>
  <si>
    <t>14</t>
  </si>
  <si>
    <t>181102302</t>
  </si>
  <si>
    <t>Úprava pláně na stavbách dálnic strojně v zářezech mimo skalních se zhutněním</t>
  </si>
  <si>
    <t>-822084649</t>
  </si>
  <si>
    <t xml:space="preserve">Poznámka k souboru cen:_x000D_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</si>
  <si>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Komunikace pozemní</t>
  </si>
  <si>
    <t>40</t>
  </si>
  <si>
    <t>564251111</t>
  </si>
  <si>
    <t>Podklad nebo podsyp ze štěrkopísku ŠP s rozprostřením, vlhčením a zhutněním, po zhutnění tl. 150 mm</t>
  </si>
  <si>
    <t>-2090706415</t>
  </si>
  <si>
    <t>4770</t>
  </si>
  <si>
    <t>41</t>
  </si>
  <si>
    <t>564772111</t>
  </si>
  <si>
    <t>Podklad nebo kryt z vibrovaného štěrku VŠ s rozprostřením, vlhčením a zhutněním, po zhutnění tl. 250 mm</t>
  </si>
  <si>
    <t>331672490</t>
  </si>
  <si>
    <t>17</t>
  </si>
  <si>
    <t>591241111</t>
  </si>
  <si>
    <t>Kladení dlažby z kostek s provedením lože do tl. 50 mm, s vyplněním spár, s dvojím beraněním a se smetením přebytečného materiálu na krajnici drobných z kamene, do lože z cementové malty</t>
  </si>
  <si>
    <t>2055676159</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</si>
  <si>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</si>
  <si>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18</t>
  </si>
  <si>
    <t>M</t>
  </si>
  <si>
    <t>58381167</t>
  </si>
  <si>
    <t>Mozaiková kostka 60 x 60 , tl. 40mm např. comcon</t>
  </si>
  <si>
    <t>1857518135</t>
  </si>
  <si>
    <t>2504,13*1,15</t>
  </si>
  <si>
    <t>19</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</si>
  <si>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</si>
  <si>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</si>
  <si>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2051026758</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</si>
  <si>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</si>
  <si>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20</t>
  </si>
  <si>
    <t>59245013</t>
  </si>
  <si>
    <t>dlažba zámková profilová 20x16,5x8 cm přírodní</t>
  </si>
  <si>
    <t>2020275098</t>
  </si>
  <si>
    <t>2300*1,15</t>
  </si>
  <si>
    <t>596841123</t>
  </si>
  <si>
    <t>Kladení dlažby z dlaždic velkoplošných komunikací pro pěší s vyplněním spár a se smetením přebytečného materiálu na vzdálenost do 3 m s ložem z cementové malty tl. do 30 mm velikosti dlaždic do 0,09 m2 (bez zámku), pro plochy přes 300 m2</t>
  </si>
  <si>
    <t>-24603526</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</si>
  <si>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</si>
  <si>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22</t>
  </si>
  <si>
    <t>59248005</t>
  </si>
  <si>
    <t>dlažba velkoplošná betonová</t>
  </si>
  <si>
    <t>626287166</t>
  </si>
  <si>
    <t>Ostatní konstrukce a práce, bourání</t>
  </si>
  <si>
    <t>23</t>
  </si>
  <si>
    <t>916231113</t>
  </si>
  <si>
    <t>Osazení chodníkového obrubníku betonového se zřízením lože, s vyplněním a zatřením spár cementovou maltou ležatého s boční opěrou z betonu prostého, do lože z betonu prostého</t>
  </si>
  <si>
    <t>-1446828004</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</si>
  <si>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</si>
  <si>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24</t>
  </si>
  <si>
    <t>59217017</t>
  </si>
  <si>
    <t>obrubník betonový chodníkový 100x10x25 cm</t>
  </si>
  <si>
    <t>1514110792</t>
  </si>
  <si>
    <t>1000*1,15</t>
  </si>
  <si>
    <t>25</t>
  </si>
  <si>
    <t>916241113</t>
  </si>
  <si>
    <t>Osazení obrubníku kamenného se zřízením lože, s vyplněním a zatřením spár cementovou maltou ležatého s boční opěrou z betonu prostého, do lože z betonu prostého</t>
  </si>
  <si>
    <t>1035431577</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</si>
  <si>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</si>
  <si>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26</t>
  </si>
  <si>
    <t>58380002</t>
  </si>
  <si>
    <t>obrubník kamenný přímý, žula 32x24</t>
  </si>
  <si>
    <t>858736028</t>
  </si>
  <si>
    <t>27</t>
  </si>
  <si>
    <t>916991121</t>
  </si>
  <si>
    <t>Lože pod obrubníky, krajníky nebo obruby z dlažebních kostek z betonu prostého tř. C 16/20</t>
  </si>
  <si>
    <t>-1924403839</t>
  </si>
  <si>
    <t>1000*0,3*0,25</t>
  </si>
  <si>
    <t>28</t>
  </si>
  <si>
    <t>965082941</t>
  </si>
  <si>
    <t>Odstranění násypu pod podlahami nebo ochranného násypu na střechách tl. přes 200 mm jakékoliv plochy</t>
  </si>
  <si>
    <t>-310761765</t>
  </si>
  <si>
    <t>29</t>
  </si>
  <si>
    <t>981011711</t>
  </si>
  <si>
    <t>Demolice budov postupným rozebíráním z monolitického nebo montovaného železobetonu včetně výplňového zdiva, s podílem konstrukcí do 10 %</t>
  </si>
  <si>
    <t>-1091664050</t>
  </si>
  <si>
    <t xml:space="preserve">Poznámka k souboru cen:_x000D_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</si>
  <si>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997</t>
  </si>
  <si>
    <t>Přesun sutě</t>
  </si>
  <si>
    <t>30</t>
  </si>
  <si>
    <t>997211511</t>
  </si>
  <si>
    <t>Vodorovná doprava suti nebo vybouraných hmot suti se složením a hrubým urovnáním, na vzdálenost do 1 km</t>
  </si>
  <si>
    <t>1326140345</t>
  </si>
  <si>
    <t xml:space="preserve">Poznámka k souboru cen:_x000D_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</si>
  <si>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31</t>
  </si>
  <si>
    <t>997211519</t>
  </si>
  <si>
    <t>Vodorovná doprava suti nebo vybouraných hmot suti se složením a hrubým urovnáním, na vzdálenost Příplatek k ceně za každý další i započatý 1 km přes 1 km</t>
  </si>
  <si>
    <t>1273613913</t>
  </si>
  <si>
    <t>1898,46*15</t>
  </si>
  <si>
    <t>32</t>
  </si>
  <si>
    <t>997221561</t>
  </si>
  <si>
    <t>Vodorovná doprava suti bez naložení, ale se složením a s hrubým urovnáním z kusových materiálů, na vzdálenost do 1 km</t>
  </si>
  <si>
    <t>1486034473</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</si>
  <si>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</si>
  <si>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33</t>
  </si>
  <si>
    <t>997221569</t>
  </si>
  <si>
    <t>Vodorovná doprava suti bez naložení, ale se složením a s hrubým urovnáním Příplatek k ceně za každý další i započatý 1 km přes 1 km</t>
  </si>
  <si>
    <t>292819300</t>
  </si>
  <si>
    <t>780,957*15</t>
  </si>
  <si>
    <t>34</t>
  </si>
  <si>
    <t>997221815</t>
  </si>
  <si>
    <t>Poplatek za uložení stavebního odpadu na skládce (skládkovné) z prostého betonu zatříděného do Katalogu odpadů pod kódem 170 101</t>
  </si>
  <si>
    <t>-614884335</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</si>
  <si>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</si>
  <si>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35</t>
  </si>
  <si>
    <t>997221825</t>
  </si>
  <si>
    <t>Poplatek za uložení stavebního odpadu na skládce (skládkovné) z armovaného betonu zatříděného do Katalogu odpadů pod kódem 170 101</t>
  </si>
  <si>
    <t>-1093789952</t>
  </si>
  <si>
    <t>36</t>
  </si>
  <si>
    <t>997221845</t>
  </si>
  <si>
    <t>Poplatek za uložení stavebního odpadu na skládce (skládkovné) asfaltového bez obsahu dehtu zatříděného do Katalogu odpadů pod kódem 170 302</t>
  </si>
  <si>
    <t>1901445678</t>
  </si>
  <si>
    <t>37</t>
  </si>
  <si>
    <t>997221855</t>
  </si>
  <si>
    <t>178173360</t>
  </si>
  <si>
    <t>998</t>
  </si>
  <si>
    <t>Přesun hmot</t>
  </si>
  <si>
    <t>38</t>
  </si>
  <si>
    <t>998225111</t>
  </si>
  <si>
    <t>Přesun hmot pro komunikace s krytem z kameniva, monolitickým betonovým nebo živičným dopravní vzdálenost do 200 m jakékoliv délky objektu</t>
  </si>
  <si>
    <t>783739718</t>
  </si>
  <si>
    <t xml:space="preserve">Poznámka k souboru cen:_x000D_
1. Ceny lze použít i pro plochy letišť s krytem monolitickým betonovým nebo živičným. </t>
  </si>
  <si>
    <t>39</t>
  </si>
  <si>
    <t>998225195</t>
  </si>
  <si>
    <t>Přesun hmot pro komunikace s krytem z kameniva, monolitickým betonovým nebo živičným Příplatek k ceně za zvětšený přesun přes vymezenou největší dopravní vzdálenost za každých dalších 5000 m přes 5000 m</t>
  </si>
  <si>
    <t>-1466615428</t>
  </si>
  <si>
    <t>SO 101 - Zázemí pro stánky</t>
  </si>
  <si>
    <t xml:space="preserve">    2 - Zakládání</t>
  </si>
  <si>
    <t xml:space="preserve">    3 - Svislé a kompletní konstrukce</t>
  </si>
  <si>
    <t xml:space="preserve">    4 - Vodorovné konstrukce</t>
  </si>
  <si>
    <t xml:space="preserve">    6 - Úpravy povrchů, podlahy a osazování výplní</t>
  </si>
  <si>
    <t>PSV - Práce a dodávky PSV</t>
  </si>
  <si>
    <t xml:space="preserve">    711 - Izolace proti vodě, vlhkosti a plynům</t>
  </si>
  <si>
    <t xml:space="preserve">    713 - Izolace tepelné</t>
  </si>
  <si>
    <t xml:space="preserve">    763 - Konstrukce suché výstavby</t>
  </si>
  <si>
    <t xml:space="preserve">    764 - Konstrukce klempířské</t>
  </si>
  <si>
    <t xml:space="preserve">    766 - Konstrukce truhlářské</t>
  </si>
  <si>
    <t xml:space="preserve">    771 - Podlahy z dlaždic</t>
  </si>
  <si>
    <t xml:space="preserve">    777 - Podlahy lité</t>
  </si>
  <si>
    <t xml:space="preserve">    781 - Dokončovací práce - obklady</t>
  </si>
  <si>
    <t xml:space="preserve">    784 - Dokončovací práce - malby a tapety</t>
  </si>
  <si>
    <t>122301101</t>
  </si>
  <si>
    <t>Odkopávky a prokopávky nezapažené s přehozením výkopku na vzdálenost do 3 m nebo s naložením na dopravní prostředek v hornině tř. 4 do 100 m3</t>
  </si>
  <si>
    <t>-1295439890</t>
  </si>
  <si>
    <t>122301109</t>
  </si>
  <si>
    <t>Odkopávky a prokopávky nezapažené s přehozením výkopku na vzdálenost do 3 m nebo s naložením na dopravní prostředek v hornině tř. 4 Příplatek k cenám za lepivost horniny tř. 4</t>
  </si>
  <si>
    <t>138212184</t>
  </si>
  <si>
    <t>131301101</t>
  </si>
  <si>
    <t>Hloubení nezapažených jam a zářezů s urovnáním dna do předepsaného profilu a spádu v hornině tř. 4 do 100 m3</t>
  </si>
  <si>
    <t>1878311004</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</si>
  <si>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</si>
  <si>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131301109</t>
  </si>
  <si>
    <t>Hloubení nezapažených jam a zářezů s urovnáním dna do předepsaného profilu a spádu Příplatek k cenám za lepivost horniny tř. 4</t>
  </si>
  <si>
    <t>1138050378</t>
  </si>
  <si>
    <t>132301101</t>
  </si>
  <si>
    <t>Hloubení zapažených i nezapažených rýh šířky do 600 mm s urovnáním dna do předepsaného profilu a spádu v hornině tř. 4 do 100 m3</t>
  </si>
  <si>
    <t>-269616010</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</si>
  <si>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</si>
  <si>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132301109</t>
  </si>
  <si>
    <t>Hloubení zapažených i nezapažených rýh šířky do 600 mm s urovnáním dna do předepsaného profilu a spádu v hornině tř. 4 Příplatek k cenám za lepivost horniny tř. 4</t>
  </si>
  <si>
    <t>1140367419</t>
  </si>
  <si>
    <t>-134635764</t>
  </si>
  <si>
    <t>499494020</t>
  </si>
  <si>
    <t>28,7*10</t>
  </si>
  <si>
    <t>167101101</t>
  </si>
  <si>
    <t>Nakládání, skládání a překládání neulehlého výkopku nebo sypaniny nakládání, množství do 100 m3, z hornin tř. 1 až 4</t>
  </si>
  <si>
    <t>-2082619475</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</si>
  <si>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</si>
  <si>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</si>
  <si>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-1209335636</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</si>
  <si>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</si>
  <si>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-1451073344</t>
  </si>
  <si>
    <t>-414257948</t>
  </si>
  <si>
    <t>28,7*1,6</t>
  </si>
  <si>
    <t>Zakládání</t>
  </si>
  <si>
    <t>213311141</t>
  </si>
  <si>
    <t>Polštáře zhutněné pod základy ze štěrkopísku tříděného</t>
  </si>
  <si>
    <t>2039567379</t>
  </si>
  <si>
    <t xml:space="preserve">Poznámka k souboru cen:_x000D_
1. Ceny jsou určeny pro jakoukoliv míru zhutnění. 2. V cenách jsou započteny i náklady na urovnání povrchu polštáře. </t>
  </si>
  <si>
    <t>273313711</t>
  </si>
  <si>
    <t>Základy z betonu prostého desky z betonu kamenem neprokládaného tř. C 20/25</t>
  </si>
  <si>
    <t>-1591183515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</si>
  <si>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</si>
  <si>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273321116</t>
  </si>
  <si>
    <t>Základové konstrukce z betonu železového desky ve výkopu nebo na hlavách pilot C 20/25</t>
  </si>
  <si>
    <t>1710186430</t>
  </si>
  <si>
    <t xml:space="preserve">Poznámka k souboru cen:_x000D_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</si>
  <si>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16</t>
  </si>
  <si>
    <t>273351121</t>
  </si>
  <si>
    <t>Bednění základů desek zřízení</t>
  </si>
  <si>
    <t>-576864645</t>
  </si>
  <si>
    <t xml:space="preserve">Poznámka k souboru cen:_x000D_
1. Ceny jsou určeny pro bednění ve volném prostranství, ve volných nebo zapažených jamách, rýhách a šachtách. 2. Kruhové nebo obloukové bednění poloměru do 1 m se oceňuje individuálně. </t>
  </si>
  <si>
    <t>273351122</t>
  </si>
  <si>
    <t>Bednění základů desek odstranění</t>
  </si>
  <si>
    <t>967374354</t>
  </si>
  <si>
    <t>273361116</t>
  </si>
  <si>
    <t>Výztuž základových konstrukcí desek z betonářské oceli 10 505 (R) nebo BSt 500</t>
  </si>
  <si>
    <t>-994056566</t>
  </si>
  <si>
    <t xml:space="preserve">Poznámka k souboru cen:_x000D_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</si>
  <si>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274313711</t>
  </si>
  <si>
    <t>Základy z betonu prostého pasy betonu kamenem neprokládaného tř. C 20/25</t>
  </si>
  <si>
    <t>-443436556</t>
  </si>
  <si>
    <t>274351121</t>
  </si>
  <si>
    <t>Bednění základů pasů rovné zřízení</t>
  </si>
  <si>
    <t>264041718</t>
  </si>
  <si>
    <t>274351122</t>
  </si>
  <si>
    <t>Bednění základů pasů rovné odstranění</t>
  </si>
  <si>
    <t>1534389278</t>
  </si>
  <si>
    <t>279113152</t>
  </si>
  <si>
    <t>Základové zdi z tvárnic ztraceného bednění včetně výplně z betonu bez zvláštních nároků na vliv prostředí třídy C 25/30, tloušťky zdiva přes 150 do 200 mm - stěny šachty</t>
  </si>
  <si>
    <t>-853861286</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</si>
  <si>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</si>
  <si>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Svislé a kompletní konstrukce</t>
  </si>
  <si>
    <t>311272031</t>
  </si>
  <si>
    <t>Zdivo z pórobetonových tvárnic na tenké maltové lože, tl. zdiva 200 mm pevnost tvárnic přes P2 do P4, objemová hmotnost přes 450 do 600 kg/m3 hladkých</t>
  </si>
  <si>
    <t>-1615514545</t>
  </si>
  <si>
    <t>317142412</t>
  </si>
  <si>
    <t>Překlady nenosné prefabrikované z pórobetonu přímé osazené do tenkého maltového lože v příčkách tloušťky 75 mm, délky překladu přes 1000 do 1250 mm</t>
  </si>
  <si>
    <t>kus</t>
  </si>
  <si>
    <t>764749395</t>
  </si>
  <si>
    <t xml:space="preserve">Poznámka k souboru cen:_x000D_
1. V cenách jsou započteny náklady na dodání a uložení překladu, včetně podmazání ložné plochy tenkovrstvou maltou. </t>
  </si>
  <si>
    <t>342272225</t>
  </si>
  <si>
    <t>Příčky z pórobetonových tvárnic hladkých na tenké maltové lože objemová hmotnost do 500 kg/m3, tloušťka příčky 100 mm</t>
  </si>
  <si>
    <t>1189647401</t>
  </si>
  <si>
    <t>Vodorovné konstrukce</t>
  </si>
  <si>
    <t>411321414</t>
  </si>
  <si>
    <t>Stropy z betonu železového (bez výztuže) stropů deskových, plochých střech, desek balkonových, desek hřibových stropů včetně hlavic hřibových sloupů tř. C 25/30</t>
  </si>
  <si>
    <t>-1844532137</t>
  </si>
  <si>
    <t xml:space="preserve">Poznámka k souboru cen:_x000D_
1. V cenách pohledového betonu 411 35-4 a 411 35-5 jsou započteny i náklady na pečlivé hutnění zejména při líci konstrukce pro docílení neporušeného maltového povrchu bez vzhledových kazů. </t>
  </si>
  <si>
    <t>411351021</t>
  </si>
  <si>
    <t>Bednění stropních konstrukcí - bez podpěrné konstrukce desek tloušťky stropní desky přes 25 do 50 cm zřízení</t>
  </si>
  <si>
    <t>-1462012822</t>
  </si>
  <si>
    <t xml:space="preserve">Poznámka k souboru cen:_x000D_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</si>
  <si>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411351022</t>
  </si>
  <si>
    <t>Bednění stropních konstrukcí - bez podpěrné konstrukce desek tloušťky stropní desky přes 25 do 50 cm odstranění</t>
  </si>
  <si>
    <t>-569916567</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</si>
  <si>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</si>
  <si>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</si>
  <si>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-174035162</t>
  </si>
  <si>
    <t>417321515</t>
  </si>
  <si>
    <t>Ztužující pásy a věnce z betonu železového (bez výztuže) tř. C 25/30</t>
  </si>
  <si>
    <t>888455886</t>
  </si>
  <si>
    <t>417351115</t>
  </si>
  <si>
    <t>Bednění bočnic ztužujících pásů a věnců včetně vzpěr zřízení</t>
  </si>
  <si>
    <t>1829839908</t>
  </si>
  <si>
    <t>417351116</t>
  </si>
  <si>
    <t>Bednění bočnic ztužujících pásů a věnců včetně vzpěr odstranění</t>
  </si>
  <si>
    <t>-748146731</t>
  </si>
  <si>
    <t>417361821</t>
  </si>
  <si>
    <t>Výztuž ztužujících pásů a věnců z betonářské oceli 10 505 (R) nebo BSt 500</t>
  </si>
  <si>
    <t>1350573265</t>
  </si>
  <si>
    <t>Úpravy povrchů, podlahy a osazování výplní</t>
  </si>
  <si>
    <t>611181001</t>
  </si>
  <si>
    <t>Sádrová stěrka vnitřních povrchů tloušťky do 3 mm bez penetrace, včetně následného přebroušení vodorovných konstrukcí stropů rovných</t>
  </si>
  <si>
    <t>1822866039</t>
  </si>
  <si>
    <t xml:space="preserve">Poznámka k souboru cen:_x000D_
1. Ceny úprav stropů žebrových lze použít pro ocenění úprav nosníků nebo průvlaků. 2. V cenách nejsou započteny náklady na: a) spárování podkladu, tyto se ocení cenami souboru cen 61. 12-11.., tohoto katalogu. b) provedení podkladní a spojovací vrstvy, tyto se ocení cenami souboru cen 61. 13-1…, tohoto katalogu. </t>
  </si>
  <si>
    <t>612321341</t>
  </si>
  <si>
    <t>Omítka vápenocementová vnitřních ploch nanášená strojně dvouvrstvá, tloušťky jádrové omítky do 10 mm a tloušťky štuku do 3 mm štuková svislých konstrukcí stěn</t>
  </si>
  <si>
    <t>-2067767922</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</si>
  <si>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</si>
  <si>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62271112R</t>
  </si>
  <si>
    <t>Zateplovací systém, vnitřní stěna, EPS F tl. 100mm zakončený stěrkou a výztužnou tkaninou</t>
  </si>
  <si>
    <t>-1593325649</t>
  </si>
  <si>
    <t>62271212R</t>
  </si>
  <si>
    <t>Zateplovací systém, sokl, XPSW tl. 100mm s mozaikovou omítkou nad úrovní terénu</t>
  </si>
  <si>
    <t>1102297331</t>
  </si>
  <si>
    <t>62271622R</t>
  </si>
  <si>
    <t>Zatepl. syst., fasáda, min.desky KV 100mm zakončený stěrkou s výztužnou tkaninou</t>
  </si>
  <si>
    <t>904883482</t>
  </si>
  <si>
    <t>631311115</t>
  </si>
  <si>
    <t>Mazanina z betonu prostého bez zvýšených nároků na prostředí tl. přes 50 do 80 mm tř. C 20/25</t>
  </si>
  <si>
    <t>-1996932454</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</si>
  <si>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</si>
  <si>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631311125</t>
  </si>
  <si>
    <t>Mazanina z betonu prostého bez zvýšených nároků na prostředí tl. přes 80 do 120 mm tř. C 20/25</t>
  </si>
  <si>
    <t>1508539347</t>
  </si>
  <si>
    <t>63245011R</t>
  </si>
  <si>
    <t>Násyp z kameniva těž.praného fr. 22-32 (kačírku)</t>
  </si>
  <si>
    <t>-2029493507</t>
  </si>
  <si>
    <t>42</t>
  </si>
  <si>
    <t>632450123</t>
  </si>
  <si>
    <t>Potěr cementový vyrovnávací ze suchých směsí v pásu o průměrné (střední) tl. přes 30 do 40 mm</t>
  </si>
  <si>
    <t>-816717924</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</si>
  <si>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</si>
  <si>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43</t>
  </si>
  <si>
    <t>6429421R</t>
  </si>
  <si>
    <t>Osazování zárubní nebo rámů kovových dveřních lisovaných nebo z úhelníků bez dveřních křídel, na cementovou maltu, plochy otvoru do 2,5 m2 , včetně dodávky zárubně 70 * 197</t>
  </si>
  <si>
    <t>-1135444498</t>
  </si>
  <si>
    <t xml:space="preserve">Poznámka k souboru cen:_x000D_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</si>
  <si>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44</t>
  </si>
  <si>
    <t>6429422R</t>
  </si>
  <si>
    <t>Osazování zárubní nebo rámů kovových dveřních lisovaných nebo z úhelníků bez dveřních křídel, na cementovou maltu, plochy otvoru do 2,5 m2, včetně dodávky zárubně 80 * 197</t>
  </si>
  <si>
    <t>55663078</t>
  </si>
  <si>
    <t>45</t>
  </si>
  <si>
    <t>6429423R</t>
  </si>
  <si>
    <t>Osazování zárubní nebo rámů kovových dveřních lisovaných nebo z úhelníků bez dveřních křídel, na cementovou maltu, plochy otvoru do 2,5 m2, včetně dodávky zárubní 90 * 197</t>
  </si>
  <si>
    <t>950955040</t>
  </si>
  <si>
    <t>46</t>
  </si>
  <si>
    <t>941111121</t>
  </si>
  <si>
    <t>Montáž lešení řadového trubkového lehkého pracovního s podlahami s provozním zatížením tř. 3 do 200 kg/m2 šířky tř. W09 přes 0,9 do 1,2 m, výšky do 10 m</t>
  </si>
  <si>
    <t>597753469</t>
  </si>
  <si>
    <t xml:space="preserve">Poznámka k souboru cen:_x000D_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</si>
  <si>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47</t>
  </si>
  <si>
    <t>941111221</t>
  </si>
  <si>
    <t>Montáž lešení řadového trubkového lehkého pracovního s podlahami s provozním zatížením tř. 3 do 200 kg/m2 Příplatek za první a každý další den použití lešení k ceně -1121</t>
  </si>
  <si>
    <t>-1802003774</t>
  </si>
  <si>
    <t>48</t>
  </si>
  <si>
    <t>941111821</t>
  </si>
  <si>
    <t>Demontáž lešení řadového trubkového lehkého pracovního s podlahami s provozním zatížením tř. 3 do 200 kg/m2 šířky tř. W09 přes 0,9 do 1,2 m, výšky do 10 m</t>
  </si>
  <si>
    <t>-1583472714</t>
  </si>
  <si>
    <t xml:space="preserve">Poznámka k souboru cen:_x000D_
1. Demontáž lešení řadového trubkového lehkého výšky přes 25 m se oceňuje individuálně. </t>
  </si>
  <si>
    <t>49</t>
  </si>
  <si>
    <t>997002511</t>
  </si>
  <si>
    <t>Vodorovné přemístění suti a vybouraných hmot bez naložení, se složením a hrubým urovnáním na vzdálenost do 1 km</t>
  </si>
  <si>
    <t>566789775</t>
  </si>
  <si>
    <t xml:space="preserve">Poznámka k souboru cen:_x000D_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</si>
  <si>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50</t>
  </si>
  <si>
    <t>998011001</t>
  </si>
  <si>
    <t>Přesun hmot pro budovy občanské výstavby, bydlení, výrobu a služby s nosnou svislou konstrukcí zděnou z cihel, tvárnic nebo kamene vodorovná dopravní vzdálenost do 100 m pro budovy výšky do 6 m</t>
  </si>
  <si>
    <t>180872952</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</si>
  <si>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</si>
  <si>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</si>
  <si>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</si>
  <si>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</si>
  <si>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</si>
  <si>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51</t>
  </si>
  <si>
    <t>711111001</t>
  </si>
  <si>
    <t>Provedení izolace proti zemní vlhkosti natěradly a tmely za studena na ploše vodorovné V nátěrem penetračním, včetně dodávky penetračního laku ALP</t>
  </si>
  <si>
    <t>1345048460</t>
  </si>
  <si>
    <t xml:space="preserve">Poznámka k souboru cen:_x000D_
1. Izolace plochy jednotlivě do 10 m2 se oceňují skladebně cenou příslušné izolace a cenou 711 19-9095 Příplatek za plochu do 10 m2. </t>
  </si>
  <si>
    <t>52</t>
  </si>
  <si>
    <t>711111002</t>
  </si>
  <si>
    <t>Provedení izolace proti zemní vlhkosti natěradly a tmely za studena na ploše vodorovné V nátěrem lakem asfaltovým, včetně dodávky asfaltového laku</t>
  </si>
  <si>
    <t>-1846338849</t>
  </si>
  <si>
    <t>53</t>
  </si>
  <si>
    <t>7111111R</t>
  </si>
  <si>
    <t>Hadroizolační povlak - nátěr nebo stěrka</t>
  </si>
  <si>
    <t>639526806</t>
  </si>
  <si>
    <t>54</t>
  </si>
  <si>
    <t>7111310R</t>
  </si>
  <si>
    <t>Provedení izolace proti zemní vlhkosti pásypřitavením 1 vrstva - včetně dodávky - parozábrana asf. modifikovaný pás</t>
  </si>
  <si>
    <t>-352114530</t>
  </si>
  <si>
    <t xml:space="preserve">Poznámka k souboru cen:_x000D_
1. Izolace plochy jednotlivě do 10 m2 se oceňují skladebně cenou příslušné izolace a cenou 711 19-9096 Příplatek za plochu do 10 m2. </t>
  </si>
  <si>
    <t>55</t>
  </si>
  <si>
    <t>7111321R</t>
  </si>
  <si>
    <t>Provedení izolace proti zemní vlhkosti pásypřitavením 1 vrstva - včetně dodávky - parozábrana asf. modifikované pás</t>
  </si>
  <si>
    <t>1073283933</t>
  </si>
  <si>
    <t>56</t>
  </si>
  <si>
    <t>711141559</t>
  </si>
  <si>
    <t>Provedení izolace proti zemní vlhkosti pásy přitavením NAIP na ploše vodorovné V, včetně dodávky</t>
  </si>
  <si>
    <t>1430750913</t>
  </si>
  <si>
    <t xml:space="preserve">Poznámka k souboru cen:_x000D_
1. Izolace plochy jednotlivě do 10 m2 se oceňují skladebně cenou příslušné izolace a cenou 711 19-9097 Příplatek za plochu do 10 m2. </t>
  </si>
  <si>
    <t>57</t>
  </si>
  <si>
    <t>7111425R</t>
  </si>
  <si>
    <t>Provedení izolace proti zemní vlhkosti pásy přitavením NAIP na ploše svislé S, včetně dodávky asf.pasu V13</t>
  </si>
  <si>
    <t>-1448916084</t>
  </si>
  <si>
    <t>58</t>
  </si>
  <si>
    <t>7111426R</t>
  </si>
  <si>
    <t>Provedení izolace proti zemní vlhkosti pásy přitavením NAIP na ploše svislé S, včetně dodávky</t>
  </si>
  <si>
    <t>1054439958</t>
  </si>
  <si>
    <t>59</t>
  </si>
  <si>
    <t>7111427R</t>
  </si>
  <si>
    <t>Provedení izolace proti zemní vlhkosti pásy přitavením NAIP na ploše svislé S, včetně dodávky V13</t>
  </si>
  <si>
    <t>711450767</t>
  </si>
  <si>
    <t>60</t>
  </si>
  <si>
    <t>998711101</t>
  </si>
  <si>
    <t>Přesun hmot pro izolace proti vodě, vlhkosti a plynům stanovený z hmotnosti přesunovaného materiálu vodorovná dopravní vzdálenost do 50 m v objektech výšky do 6 m</t>
  </si>
  <si>
    <t>689650036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</si>
  <si>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</si>
  <si>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</si>
  <si>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</si>
  <si>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61</t>
  </si>
  <si>
    <t>713111111</t>
  </si>
  <si>
    <t>Montáž tepelné izolace stropů rohožemi, pásy, dílci, deskami, bloky (izolační materiál ve specifikaci) vrchem bez překrytí lepenkou kladenými volně</t>
  </si>
  <si>
    <t>1299586448</t>
  </si>
  <si>
    <t>62</t>
  </si>
  <si>
    <t>28311121R</t>
  </si>
  <si>
    <t>TI Grey 100 tl.100mm</t>
  </si>
  <si>
    <t>-757187929</t>
  </si>
  <si>
    <t>63</t>
  </si>
  <si>
    <t>713121111</t>
  </si>
  <si>
    <t>Montáž tepelné izolace podlah rohožemi, pásy, deskami, dílci, bloky (izolační materiál ve specifikaci) kladenými volně jednovrstvá</t>
  </si>
  <si>
    <t>-1161345387</t>
  </si>
  <si>
    <t xml:space="preserve">Poznámka k souboru cen:_x000D_
1. Množství tepelné izolace podlah okrajovými pásky k ceně -1211 se určuje v m projektované délky obložení (bez přesahů) na obvodu podlahy. </t>
  </si>
  <si>
    <t>64</t>
  </si>
  <si>
    <t>28372312</t>
  </si>
  <si>
    <t>deska EPS 100 pro trvalé zatížení v tlaku (max. 2000 kg/m2) tl 120mm</t>
  </si>
  <si>
    <t>1813808034</t>
  </si>
  <si>
    <t>29,5*1,02 'Přepočtené koeficientem množství</t>
  </si>
  <si>
    <t>65</t>
  </si>
  <si>
    <t>28372309</t>
  </si>
  <si>
    <t>deska EPS 100 pro trvalé zatížení v tlaku (max. 2000 kg/m2) tl 100mm</t>
  </si>
  <si>
    <t>2022236929</t>
  </si>
  <si>
    <t>19,78*1,02 'Přepočtené koeficientem množství</t>
  </si>
  <si>
    <t>66</t>
  </si>
  <si>
    <t>713191132</t>
  </si>
  <si>
    <t>Montáž tepelné izolace stavebních konstrukcí - doplňky a konstrukční součásti podlah, stropů vrchem nebo střech překrytím fólií separační z PE,včetně dodávky folie</t>
  </si>
  <si>
    <t>128094377</t>
  </si>
  <si>
    <t>67</t>
  </si>
  <si>
    <t>998713101</t>
  </si>
  <si>
    <t>Přesun hmot pro izolace tepelné stanovený z hmotnosti přesunovaného materiálu vodorovná dopravní vzdálenost do 50 m v objektech výšky do 6 m</t>
  </si>
  <si>
    <t>-1799061491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</si>
  <si>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</si>
  <si>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763</t>
  </si>
  <si>
    <t>Konstrukce suché výstavby</t>
  </si>
  <si>
    <t>68</t>
  </si>
  <si>
    <t>763131311</t>
  </si>
  <si>
    <t>Podhled ze sádrokartonových desek dřevěná spodní konstrukce dvouvrstvá z latí 50 x 30 mm jednoduše opláštěná deskou standardní A, tl. 12,5 mm, bez TI</t>
  </si>
  <si>
    <t>-1943532908</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</si>
  <si>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</si>
  <si>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69</t>
  </si>
  <si>
    <t>763131351</t>
  </si>
  <si>
    <t>Podhled ze sádrokartonových desek dřevěná spodní konstrukce dvouvrstvá z latí 50 x 30 mm jednoduše opláštěná deskou impregnovanou H2, tl. 12,5 mm, bez TI</t>
  </si>
  <si>
    <t>-355037029</t>
  </si>
  <si>
    <t>764</t>
  </si>
  <si>
    <t>Konstrukce klempířské</t>
  </si>
  <si>
    <t>70</t>
  </si>
  <si>
    <t>76421641R</t>
  </si>
  <si>
    <t>Oplechování zdi z Ti Zn plechu, rš 750mm</t>
  </si>
  <si>
    <t>1509677053</t>
  </si>
  <si>
    <t>71</t>
  </si>
  <si>
    <t>7642164R</t>
  </si>
  <si>
    <t>Oplechování parapetů rovných včetně rohů Ti Zn rš 330 mm</t>
  </si>
  <si>
    <t>-190740901</t>
  </si>
  <si>
    <t>72</t>
  </si>
  <si>
    <t>998764101</t>
  </si>
  <si>
    <t>Přesun hmot pro konstrukce klempířské stanovený z hmotnosti přesunovaného materiálu vodorovná dopravní vzdálenost do 50 m v objektech výšky do 6 m</t>
  </si>
  <si>
    <t>485380887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</si>
  <si>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</si>
  <si>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</si>
  <si>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</si>
  <si>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73</t>
  </si>
  <si>
    <t>766660001</t>
  </si>
  <si>
    <t>Montáž dveřních křídel dřevěných nebo plastových otevíravých do ocelové zárubně povrchově upravených jednokřídlových, šířky do 800 mm</t>
  </si>
  <si>
    <t>244581611</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</si>
  <si>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</si>
  <si>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74</t>
  </si>
  <si>
    <t>766660002</t>
  </si>
  <si>
    <t>Montáž dveřních křídel dřevěných nebo plastových otevíravých do ocelové zárubně povrchově upravených jednokřídlových, šířky přes 800 mm</t>
  </si>
  <si>
    <t>1860249497</t>
  </si>
  <si>
    <t>75</t>
  </si>
  <si>
    <t>611601R</t>
  </si>
  <si>
    <t>dveře dřevěné vnitřní hladké plné 1křídlové dýha vč. kování</t>
  </si>
  <si>
    <t>323341612</t>
  </si>
  <si>
    <t>76</t>
  </si>
  <si>
    <t>766694111</t>
  </si>
  <si>
    <t>Montáž ostatních truhlářských konstrukcí parapetních desek dřevěných nebo plastových šířky do 300 mm, délky do 1000 mm</t>
  </si>
  <si>
    <t>653107375</t>
  </si>
  <si>
    <t xml:space="preserve">Poznámka k souboru cen:_x000D_
1. Cenami -8111 a -8112 se oceňuje montáž vrat oboru JKPOV 611. 2. Cenami -97 . . nelze oceňovat venkovní krycí lišty balkónových dveří; tato montáž se oceňuje cenou -1610. </t>
  </si>
  <si>
    <t>77</t>
  </si>
  <si>
    <t>60794103</t>
  </si>
  <si>
    <t>deska parapetní dřevotřísková vnitřní 0,3 x 1 m</t>
  </si>
  <si>
    <t>-472137098</t>
  </si>
  <si>
    <t>78</t>
  </si>
  <si>
    <t>77660011R</t>
  </si>
  <si>
    <t>D+M výplní otvorů okenních - hliníkových s izolačním trojsklem odhad</t>
  </si>
  <si>
    <t>-1793662015</t>
  </si>
  <si>
    <t>79</t>
  </si>
  <si>
    <t>77660012R</t>
  </si>
  <si>
    <t>D+M dveří vstupních s bezpečnostním prosklením odhad</t>
  </si>
  <si>
    <t>-2074099528</t>
  </si>
  <si>
    <t>80</t>
  </si>
  <si>
    <t>998766101</t>
  </si>
  <si>
    <t>Přesun hmot pro konstrukce truhlářské stanovený z hmotnosti přesunovaného materiálu vodorovná dopravní vzdálenost do 50 m v objektech výšky do 6 m</t>
  </si>
  <si>
    <t>945748681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</si>
  <si>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</si>
  <si>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</si>
  <si>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</si>
  <si>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81</t>
  </si>
  <si>
    <t>7714711R</t>
  </si>
  <si>
    <t>Montáž soklíků z dlaždic keramických rovných do malty v do 65 mm</t>
  </si>
  <si>
    <t>-1841348180</t>
  </si>
  <si>
    <t>82</t>
  </si>
  <si>
    <t>7715752R</t>
  </si>
  <si>
    <t>Montáž podlah keramických režných hladkých lepených disperzním lepidlem do 9 ks/m2, včetně lepidla a spárovací hmoty</t>
  </si>
  <si>
    <t>275463269</t>
  </si>
  <si>
    <t>83</t>
  </si>
  <si>
    <t>771579191</t>
  </si>
  <si>
    <t>Montáž podlah z dlaždic keramických Příplatek k cenám za plochu do 5 m2 jednotlivě</t>
  </si>
  <si>
    <t>773473313</t>
  </si>
  <si>
    <t>84</t>
  </si>
  <si>
    <t>5976231R</t>
  </si>
  <si>
    <t>Dlaždice 20 x 20</t>
  </si>
  <si>
    <t>-1413820757</t>
  </si>
  <si>
    <t>85</t>
  </si>
  <si>
    <t>771579192</t>
  </si>
  <si>
    <t>Montáž podlah z dlaždic keramických Příplatek k cenám za podlahy v omezeném prostoru</t>
  </si>
  <si>
    <t>924163605</t>
  </si>
  <si>
    <t>86</t>
  </si>
  <si>
    <t>998771101</t>
  </si>
  <si>
    <t>Přesun hmot pro podlahy z dlaždic stanovený z hmotnosti přesunovaného materiálu vodorovná dopravní vzdálenost do 50 m v objektech výšky do 6 m</t>
  </si>
  <si>
    <t>84764285</t>
  </si>
  <si>
    <t>777</t>
  </si>
  <si>
    <t>Podlahy lité</t>
  </si>
  <si>
    <t>87</t>
  </si>
  <si>
    <t>7771311R</t>
  </si>
  <si>
    <t>Penetrační nátěr podlahy epoxidový, na podklad suchý a vyzrálý</t>
  </si>
  <si>
    <t>-1958326275</t>
  </si>
  <si>
    <t>781</t>
  </si>
  <si>
    <t>Dokončovací práce - obklady</t>
  </si>
  <si>
    <t>88</t>
  </si>
  <si>
    <t>7814711R</t>
  </si>
  <si>
    <t>Montáž obkladů vnitřních keramických hladkých do 25 ks/m2 kladených do malty, vč. lepidla a aspárovací hmoty</t>
  </si>
  <si>
    <t>-1768195853</t>
  </si>
  <si>
    <t>89</t>
  </si>
  <si>
    <t>781479195</t>
  </si>
  <si>
    <t>Montáž obkladů vnitřních stěn z dlaždic keramických Příplatek k cenám za spárování cement bílý</t>
  </si>
  <si>
    <t>-2036967841</t>
  </si>
  <si>
    <t>90</t>
  </si>
  <si>
    <t>5978136R</t>
  </si>
  <si>
    <t>Obkladačka 20 x 20</t>
  </si>
  <si>
    <t>-1245096215</t>
  </si>
  <si>
    <t>91</t>
  </si>
  <si>
    <t>998781101</t>
  </si>
  <si>
    <t>Přesun hmot pro obklady keramické stanovený z hmotnosti přesunovaného materiálu vodorovná dopravní vzdálenost do 50 m v objektech výšky do 6 m</t>
  </si>
  <si>
    <t>-226564023</t>
  </si>
  <si>
    <t>784</t>
  </si>
  <si>
    <t>Dokončovací práce - malby a tapety</t>
  </si>
  <si>
    <t>92</t>
  </si>
  <si>
    <t>784181121</t>
  </si>
  <si>
    <t>Penetrace podkladu jednonásobná hloubková v místnostech výšky do 3,80 m</t>
  </si>
  <si>
    <t>-1750186462</t>
  </si>
  <si>
    <t>93</t>
  </si>
  <si>
    <t>784211101</t>
  </si>
  <si>
    <t>Malby z malířských směsí otěruvzdorných za mokra dvojnásobné, bílé za mokra otěruvzdorné výborně v místnostech výšky do 3,80 m</t>
  </si>
  <si>
    <t>-450289619</t>
  </si>
  <si>
    <t>SO 200 - Hřiště</t>
  </si>
  <si>
    <t>N00 - Prvky Hřiště</t>
  </si>
  <si>
    <t>N00</t>
  </si>
  <si>
    <t>Prvky Hřiště</t>
  </si>
  <si>
    <t>R10</t>
  </si>
  <si>
    <t>Montáže herních prvků</t>
  </si>
  <si>
    <t>kpl.</t>
  </si>
  <si>
    <t>512</t>
  </si>
  <si>
    <t>943354070</t>
  </si>
  <si>
    <t>R11</t>
  </si>
  <si>
    <t>Zemní práce spojené s instalací prvků vč. betonáže</t>
  </si>
  <si>
    <t>-257264273</t>
  </si>
  <si>
    <t>R12</t>
  </si>
  <si>
    <t>Strojní sržení drnu a odkopávky 20-25cm</t>
  </si>
  <si>
    <t>-208250797</t>
  </si>
  <si>
    <t>R13</t>
  </si>
  <si>
    <t>Nakládka drnu a výkopku, odvoz na deponii včetně skládkovného</t>
  </si>
  <si>
    <t>1458960868</t>
  </si>
  <si>
    <t>R14</t>
  </si>
  <si>
    <t>Štěrková podkladní vrstva pod umělý povrch vč. rovnání a hutnění</t>
  </si>
  <si>
    <t>1152674692</t>
  </si>
  <si>
    <t>R15</t>
  </si>
  <si>
    <t>Bezpečný polyuretanový povrch tl. 35mm ve dvou barvách vč. grafiky</t>
  </si>
  <si>
    <t>470716304</t>
  </si>
  <si>
    <t>R16</t>
  </si>
  <si>
    <t>Grafika z celo probarveného EPDM - skok z místa (245*80cm)</t>
  </si>
  <si>
    <t>ks</t>
  </si>
  <si>
    <t>-558478280</t>
  </si>
  <si>
    <t>R17</t>
  </si>
  <si>
    <t xml:space="preserve">Hrubé terénní úpravy kolem okrajů pryžového povrchu - zakončení </t>
  </si>
  <si>
    <t>1245493810</t>
  </si>
  <si>
    <t>R18</t>
  </si>
  <si>
    <t>Doprava materiálu, režijní náklady - umělý povrch</t>
  </si>
  <si>
    <t>195503429</t>
  </si>
  <si>
    <t>R2</t>
  </si>
  <si>
    <t>Zábradlí acel. s osazením do bet.bloků</t>
  </si>
  <si>
    <t>68977235</t>
  </si>
  <si>
    <t>R3</t>
  </si>
  <si>
    <t>Nátěr syntetický OK "A" 2x + 1x</t>
  </si>
  <si>
    <t>1020966319</t>
  </si>
  <si>
    <t>R4</t>
  </si>
  <si>
    <t>Trenažer tance Dancer Charleston, nerezová konstrukce</t>
  </si>
  <si>
    <t>-1270651082</t>
  </si>
  <si>
    <t>R5</t>
  </si>
  <si>
    <t>Trenažer surfování Windsurfer, nerezová konstrukce</t>
  </si>
  <si>
    <t>-329560225</t>
  </si>
  <si>
    <t>R6</t>
  </si>
  <si>
    <t>Houpadlo se skrytým mechanismem Sprout, nerezová konstrukce</t>
  </si>
  <si>
    <t>2105118939</t>
  </si>
  <si>
    <t>R7</t>
  </si>
  <si>
    <t>Přelézací most pro předškoláky, hliníková lakovaná konstrukce</t>
  </si>
  <si>
    <t>542426302</t>
  </si>
  <si>
    <t>R8</t>
  </si>
  <si>
    <t>Nerezová skluzavka s balančními kladinami a hrazdou, nerezová konstrukce</t>
  </si>
  <si>
    <t>2130637729</t>
  </si>
  <si>
    <t>R9</t>
  </si>
  <si>
    <t>Doprava prvků a pracovníku montáže, režijní náklady</t>
  </si>
  <si>
    <t>1149139454</t>
  </si>
  <si>
    <t>SO 300 - Otevřené sezení</t>
  </si>
  <si>
    <t xml:space="preserve">    767 - Konstrukce zámečnické</t>
  </si>
  <si>
    <t xml:space="preserve">    783 - Dokončovací práce - nátěry</t>
  </si>
  <si>
    <t>-1157270757</t>
  </si>
  <si>
    <t>102282915</t>
  </si>
  <si>
    <t>-1507458940</t>
  </si>
  <si>
    <t>-1694461274</t>
  </si>
  <si>
    <t>475380035</t>
  </si>
  <si>
    <t>181951102</t>
  </si>
  <si>
    <t>Úprava pláně vyrovnáním výškových rozdílů v hornině tř. 1 až 4 se zhutněním</t>
  </si>
  <si>
    <t>557539438</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</si>
  <si>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</si>
  <si>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182303112</t>
  </si>
  <si>
    <t>Doplnění zeminy nebo substrátu na travnatých plochách tloušťky do 50 mm na svahu přes 1:5 do 1:2</t>
  </si>
  <si>
    <t>-1886673003</t>
  </si>
  <si>
    <t xml:space="preserve">Poznámka k souboru cen:_x000D_
1. V cenách jsou započteny i náklady na vodorovné přemístění na vzdálenost do 3 m. 2. V cenách nejsou započteny náklady na substrát. </t>
  </si>
  <si>
    <t>10364101</t>
  </si>
  <si>
    <t>zemina pro terénní úpravy - ornice</t>
  </si>
  <si>
    <t>-1591478130</t>
  </si>
  <si>
    <t>42,988*0,058 'Přepočtené koeficientem množství</t>
  </si>
  <si>
    <t>183405211</t>
  </si>
  <si>
    <t>Výsev trávníku hydroosevem na ornici</t>
  </si>
  <si>
    <t>244203730</t>
  </si>
  <si>
    <t xml:space="preserve">Poznámka k souboru cen:_x000D_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</si>
  <si>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00572410</t>
  </si>
  <si>
    <t>osivo směs travní parková</t>
  </si>
  <si>
    <t>kg</t>
  </si>
  <si>
    <t>-502101944</t>
  </si>
  <si>
    <t>97,71*0,025 'Přepočtené koeficientem množství</t>
  </si>
  <si>
    <t>184201122</t>
  </si>
  <si>
    <t>Výsadba stromů bez balu do předem vyhloubené jamky se zalitím na svahu přes 1:5 do 1:2, při výšce kmene přes 1,8 do 2,5 m</t>
  </si>
  <si>
    <t>-1868547791</t>
  </si>
  <si>
    <t xml:space="preserve">Poznámka k souboru cen:_x000D_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</si>
  <si>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02650514</t>
  </si>
  <si>
    <t>Lípa malolistá (Tilia cordata) 120-150cm KK</t>
  </si>
  <si>
    <t>1083456158</t>
  </si>
  <si>
    <t>184215311</t>
  </si>
  <si>
    <t>Ukotvení dřeviny nadzemním kotvením za kmen pomocí textilních popruhů a ocelových lanek do volné zeminy tř. 1 až 4, obvodu kmene do 250 mm</t>
  </si>
  <si>
    <t>-1928441904</t>
  </si>
  <si>
    <t xml:space="preserve">Poznámka k souboru cen:_x000D_
1. V cenách jsou započteny i náklady na ochranu proti poškození kmene v místě vzepření. 2. V cenách nejsou započteny náklady na kotvící a vyvazovací prvky. </t>
  </si>
  <si>
    <t>273311611</t>
  </si>
  <si>
    <t>Základy z betonu prostého desky z betonu kamenem prokládaného tř. C 30/37</t>
  </si>
  <si>
    <t>-1700726897</t>
  </si>
  <si>
    <t>810656022</t>
  </si>
  <si>
    <t>-2132951823</t>
  </si>
  <si>
    <t>816933540</t>
  </si>
  <si>
    <t>273361411</t>
  </si>
  <si>
    <t>Výztuž základových konstrukcí desek ze svařovaných sítí, hmotnosti do 3,5 kg/m2</t>
  </si>
  <si>
    <t>1196771697</t>
  </si>
  <si>
    <t>274313911</t>
  </si>
  <si>
    <t>Základy z betonu prostého pasy betonu kamenem neprokládaného tř. C 30/37</t>
  </si>
  <si>
    <t>-443536595</t>
  </si>
  <si>
    <t>863559044</t>
  </si>
  <si>
    <t>842691333</t>
  </si>
  <si>
    <t>311321611</t>
  </si>
  <si>
    <t>Nadzákladové zdi z betonu železového (bez výztuže) nosné bez zvláštních nároků na vliv prostředí tř. C 30/37</t>
  </si>
  <si>
    <t>-426703825</t>
  </si>
  <si>
    <t xml:space="preserve">Poznámka k souboru cen:_x000D_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-1816 jsou započteny i náklady na pečlivé hutnění zejména při líci konstrukce pro docílení neporušeného maltového povrchu bez vzhledových kazů. </t>
  </si>
  <si>
    <t>926956570</t>
  </si>
  <si>
    <t>311351121</t>
  </si>
  <si>
    <t>Bednění nadzákladových zdí nosných rovné oboustranné za každou stranu zřízení</t>
  </si>
  <si>
    <t>1689715785</t>
  </si>
  <si>
    <t xml:space="preserve">Poznámka k souboru cen:_x000D_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</si>
  <si>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311351122</t>
  </si>
  <si>
    <t>Bednění nadzákladových zdí nosných rovné oboustranné za každou stranu odstranění</t>
  </si>
  <si>
    <t>1397864140</t>
  </si>
  <si>
    <t>311351311</t>
  </si>
  <si>
    <t>Bednění nadzákladových zdí nosných rovné jednostranné zřízení</t>
  </si>
  <si>
    <t>-344262970</t>
  </si>
  <si>
    <t>311351312</t>
  </si>
  <si>
    <t>Bednění nadzákladových zdí nosných rovné jednostranné odstranění</t>
  </si>
  <si>
    <t>-894433088</t>
  </si>
  <si>
    <t>311361821</t>
  </si>
  <si>
    <t>Výztuž nadzákladových zdí nosných svislých nebo odkloněných od svislice, rovných nebo oblých z betonářské oceli 10 505 (R) nebo BSt 500</t>
  </si>
  <si>
    <t>-295414407</t>
  </si>
  <si>
    <t>343258044</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</si>
  <si>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</si>
  <si>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</si>
  <si>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-1476125605</t>
  </si>
  <si>
    <t>766416213</t>
  </si>
  <si>
    <t>Montáž obložení stěn stupňovitého sezení</t>
  </si>
  <si>
    <t>-929745995</t>
  </si>
  <si>
    <t xml:space="preserve">Poznámka k souboru cen:_x000D_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</si>
  <si>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60511120</t>
  </si>
  <si>
    <t>prkna stavební prismovaná středová řezivo stavební tl 25(32)mm dl 2-5m</t>
  </si>
  <si>
    <t>418165938</t>
  </si>
  <si>
    <t>278346928</t>
  </si>
  <si>
    <t>13010020</t>
  </si>
  <si>
    <t>tyč ocelová kruhová jakost 11 375 D 35mm</t>
  </si>
  <si>
    <t>-751238400</t>
  </si>
  <si>
    <t>767</t>
  </si>
  <si>
    <t>Konstrukce zámečnické</t>
  </si>
  <si>
    <t>767161132</t>
  </si>
  <si>
    <t>Montáž zábradlí rovného z trubek nebo tenkostěnných profilů na ocelovou konstrukci, hmotnosti 1 m zábradlí přes 45 kg</t>
  </si>
  <si>
    <t>-842711805</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</si>
  <si>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</si>
  <si>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998767101</t>
  </si>
  <si>
    <t>Přesun hmot pro zámečnické konstrukce stanovený z hmotnosti přesunovaného materiálu vodorovná dopravní vzdálenost do 50 m v objektech výšky do 6 m</t>
  </si>
  <si>
    <t>-409473657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</si>
  <si>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</si>
  <si>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</si>
  <si>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</si>
  <si>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783113121</t>
  </si>
  <si>
    <t>Napouštěcí nátěr truhlářských konstrukcí dvojnásobný fungicidní syntetický</t>
  </si>
  <si>
    <t>1913401598</t>
  </si>
  <si>
    <t>7831641R</t>
  </si>
  <si>
    <t>Základní nátěr truhlářských konstrukcí impregnační</t>
  </si>
  <si>
    <t>-1536161069</t>
  </si>
  <si>
    <t>783314203</t>
  </si>
  <si>
    <t>Základní antikorozní nátěr zámečnických konstrukcí jednonásobný syntetický samozákladující</t>
  </si>
  <si>
    <t>-1496476167</t>
  </si>
  <si>
    <t>SO 400 - Fontána</t>
  </si>
  <si>
    <t xml:space="preserve">    01 - Ostatní</t>
  </si>
  <si>
    <t xml:space="preserve">    772 - Podlahy z kamene</t>
  </si>
  <si>
    <t xml:space="preserve">    782 - Dokončovací práce - obklady z kamene</t>
  </si>
  <si>
    <t>01</t>
  </si>
  <si>
    <t>Ostatní</t>
  </si>
  <si>
    <t>R1</t>
  </si>
  <si>
    <t>Dodávka a montáž pohyblivého sezení s dř opláštěním a nátěry kompl osazení s vodící kolejí - odhad</t>
  </si>
  <si>
    <t>kpl</t>
  </si>
  <si>
    <t>1539485040</t>
  </si>
  <si>
    <t>278377118</t>
  </si>
  <si>
    <t>-1145814702</t>
  </si>
  <si>
    <t>1069174943</t>
  </si>
  <si>
    <t>1603476773</t>
  </si>
  <si>
    <t>132301201</t>
  </si>
  <si>
    <t>Hloubení zapažených i nezapažených rýh šířky přes 600 do 2 000 mm s urovnáním dna do předepsaného profilu a spádu v hornině tř. 4 do 100 m3</t>
  </si>
  <si>
    <t>753602524</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</si>
  <si>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</si>
  <si>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132301209</t>
  </si>
  <si>
    <t>Hloubení zapažených i nezapažených rýh šířky přes 600 do 2 000 mm s urovnáním dna do předepsaného profilu a spádu v hornině tř. 4 Příplatek k cenám za lepivost horniny tř. 4</t>
  </si>
  <si>
    <t>-1090090418</t>
  </si>
  <si>
    <t>1118431171</t>
  </si>
  <si>
    <t>-832715768</t>
  </si>
  <si>
    <t>72,82*10</t>
  </si>
  <si>
    <t>-1281582091</t>
  </si>
  <si>
    <t>-441651005</t>
  </si>
  <si>
    <t>-1940116184</t>
  </si>
  <si>
    <t>72,82*1,6</t>
  </si>
  <si>
    <t>1761506054</t>
  </si>
  <si>
    <t>273321611</t>
  </si>
  <si>
    <t>Základy z betonu železového (bez výztuže) desky z betonu bez zvýšených nároků na prostředí tř. C 30/37</t>
  </si>
  <si>
    <t>1578133979</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</si>
  <si>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</si>
  <si>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2033620017</t>
  </si>
  <si>
    <t>-566122181</t>
  </si>
  <si>
    <t>273361221</t>
  </si>
  <si>
    <t>Výztuž základů desek z betonářské oceli 10 216 (E)</t>
  </si>
  <si>
    <t>-520774769</t>
  </si>
  <si>
    <t xml:space="preserve">Poznámka k souboru cen:_x000D_
1. Ceny platí pro desky rovné, s náběhy, hřibové nebo upnuté do žeber včetně výztuže těchto žeber. </t>
  </si>
  <si>
    <t>-2094429412</t>
  </si>
  <si>
    <t>-155214580</t>
  </si>
  <si>
    <t>1055575250</t>
  </si>
  <si>
    <t>823162759</t>
  </si>
  <si>
    <t>-70864222</t>
  </si>
  <si>
    <t>2106415206</t>
  </si>
  <si>
    <t>623733365</t>
  </si>
  <si>
    <t>772</t>
  </si>
  <si>
    <t>Podlahy z kamene</t>
  </si>
  <si>
    <t>772521150</t>
  </si>
  <si>
    <t>Kladení dlažby z kamene do malty z nejvýše dvou rozdílných druhů pravoúhlých desek nebo dlaždic ve skladbě se pravidelně opakujících, tl. přes 30 do 50 mm</t>
  </si>
  <si>
    <t>-639122115</t>
  </si>
  <si>
    <t xml:space="preserve">Poznámka k souboru cen:_x000D_
1. Vyrovnání podkladu se oceňuje cenami souboru cen 771 99-01 Vyrovnání podkladu samonivelační stěrkou části A01 katalogu 771 Podlahy z dlaždic. 2. V cenách kladení dlažby na terče 772 52-81 jsou započteny i náklady na dodávku terčů. </t>
  </si>
  <si>
    <t>583827R</t>
  </si>
  <si>
    <t>deska leštěná žula  tl 5cm</t>
  </si>
  <si>
    <t>-999639127</t>
  </si>
  <si>
    <t>73,9*1,04 'Přepočtené koeficientem množství</t>
  </si>
  <si>
    <t>998772101</t>
  </si>
  <si>
    <t>Přesun hmot pro kamenné dlažby, obklady schodišťových stupňů a soklů stanovený z hmotnosti přesunovaného materiálu vodorovná dopravní vzdálenost do 50 m v objektech výšky do 6 m</t>
  </si>
  <si>
    <t>-1071983257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</si>
  <si>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</si>
  <si>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782</t>
  </si>
  <si>
    <t>Dokončovací práce - obklady z kamene</t>
  </si>
  <si>
    <t>782131113</t>
  </si>
  <si>
    <t>Montáž obkladů stěn z tvrdých kamenů kladených do malty z nejvýše dvou rozdílných druhů pravoúhlých desek ve skladbě se pravidelně opakujících tl. přes 30 do 50 mm</t>
  </si>
  <si>
    <t>1383979032</t>
  </si>
  <si>
    <t>583828R</t>
  </si>
  <si>
    <t>4860513</t>
  </si>
  <si>
    <t>21,94*1,05 'Přepočtené koeficientem množství</t>
  </si>
  <si>
    <t>998782101</t>
  </si>
  <si>
    <t>Přesun hmot pro obklady kamenné stanovený z hmotnosti přesunovaného materiálu vodorovná dopravní vzdálenost do 50 m v objektech výšky do 6 m</t>
  </si>
  <si>
    <t>-101007101</t>
  </si>
  <si>
    <t>SO 500 - Ostatní vybavení</t>
  </si>
  <si>
    <t>HSV - HSV</t>
  </si>
  <si>
    <t xml:space="preserve">    01 - Vybavení</t>
  </si>
  <si>
    <t>Vybavení</t>
  </si>
  <si>
    <t>D+M lavičky bez opěradla např. partiqoa - cena architekt</t>
  </si>
  <si>
    <t>-1269987325</t>
  </si>
  <si>
    <t>D+M lavičky s opěradlem např. partiqoa - cena architekt</t>
  </si>
  <si>
    <t>-2086901543</t>
  </si>
  <si>
    <t>D + M odpadkového koše např. prax - cena architekt</t>
  </si>
  <si>
    <t>-525134125</t>
  </si>
  <si>
    <t>D + M stojanu na kola</t>
  </si>
  <si>
    <t>-148698813</t>
  </si>
  <si>
    <t>D+M pitka</t>
  </si>
  <si>
    <t>-1574029831</t>
  </si>
  <si>
    <t>D+M plakátovací plochy</t>
  </si>
  <si>
    <t>434510003</t>
  </si>
  <si>
    <t>SO 700 - Elektroinstalace</t>
  </si>
  <si>
    <t>1 - Demontáže VO</t>
  </si>
  <si>
    <t>2 - Zemní práce</t>
  </si>
  <si>
    <t>3 - Montáž</t>
  </si>
  <si>
    <t>4 - Materiál</t>
  </si>
  <si>
    <t>HSV - Úkony orientační</t>
  </si>
  <si>
    <t xml:space="preserve">    6 - Areálové osvětlení</t>
  </si>
  <si>
    <t xml:space="preserve">    7 - Elektro SO 01</t>
  </si>
  <si>
    <t xml:space="preserve">    8 - Hromosvod a uzemění</t>
  </si>
  <si>
    <t>Demontáže VO</t>
  </si>
  <si>
    <t>Pol65</t>
  </si>
  <si>
    <t>Demontáž stožáru VO</t>
  </si>
  <si>
    <t>1939236798</t>
  </si>
  <si>
    <t>Pol83</t>
  </si>
  <si>
    <t>Kabelové pískové lože</t>
  </si>
  <si>
    <t>534083555</t>
  </si>
  <si>
    <t>Pol84</t>
  </si>
  <si>
    <t>Betonový základ stožáru VO</t>
  </si>
  <si>
    <t>-1944473586</t>
  </si>
  <si>
    <t>Pol85</t>
  </si>
  <si>
    <t>Kabely VO typu CYKY</t>
  </si>
  <si>
    <t>570272912</t>
  </si>
  <si>
    <t>Pol66</t>
  </si>
  <si>
    <t>Vytyčení kabelové trasy</t>
  </si>
  <si>
    <t>km</t>
  </si>
  <si>
    <t>1885562127</t>
  </si>
  <si>
    <t>Pol70</t>
  </si>
  <si>
    <t>Pokládka výstražné bezpečnostní PE fólie 330mmx0,4mm</t>
  </si>
  <si>
    <t>-582542123</t>
  </si>
  <si>
    <t>Pol71</t>
  </si>
  <si>
    <t>Zásyp kabelové rýhy hloubka 90cm, šíře 50cm</t>
  </si>
  <si>
    <t>1674800897</t>
  </si>
  <si>
    <t>Pol72</t>
  </si>
  <si>
    <t>694877587</t>
  </si>
  <si>
    <t>Pol73</t>
  </si>
  <si>
    <t>Zhutnění zeminy zahrnutých výkopů, hutnění po 20 cm</t>
  </si>
  <si>
    <t>-1657436099</t>
  </si>
  <si>
    <t>Pol74</t>
  </si>
  <si>
    <t>Naložení přebytečného výkopku</t>
  </si>
  <si>
    <t>-1852828671</t>
  </si>
  <si>
    <t>Pol75</t>
  </si>
  <si>
    <t>Odvoz zeminy a sutě lokalita (do 3km)</t>
  </si>
  <si>
    <t>-1315893923</t>
  </si>
  <si>
    <t>Pol76</t>
  </si>
  <si>
    <t>Skládkovné - zemina</t>
  </si>
  <si>
    <t>-1527712790</t>
  </si>
  <si>
    <t>Pol77</t>
  </si>
  <si>
    <t>Zkouška hutnění zeminy</t>
  </si>
  <si>
    <t>2038109902</t>
  </si>
  <si>
    <t>Pol82</t>
  </si>
  <si>
    <t>Zásyp kabelové rýhy</t>
  </si>
  <si>
    <t>1436640931</t>
  </si>
  <si>
    <t>Pol86</t>
  </si>
  <si>
    <t>Výkop pro základy stožárů, zem. tř. 3</t>
  </si>
  <si>
    <t>229441722</t>
  </si>
  <si>
    <t>Pol88</t>
  </si>
  <si>
    <t>Výkop kabelové rýhy hloubka 120cm, šíře 50cm</t>
  </si>
  <si>
    <t>2082254290</t>
  </si>
  <si>
    <t>Pol89</t>
  </si>
  <si>
    <t>Uložení PVC pouzdra pro stožáry typu JB, P, KL</t>
  </si>
  <si>
    <t>-177803210</t>
  </si>
  <si>
    <t>Pol90</t>
  </si>
  <si>
    <t>Uložení plechu či keramické desky (dlaždice) pod stožáry</t>
  </si>
  <si>
    <t>1569941771</t>
  </si>
  <si>
    <t>Pol91</t>
  </si>
  <si>
    <t>Pokládka chráničky HDPE/LDPE do A110mm</t>
  </si>
  <si>
    <t>-846660543</t>
  </si>
  <si>
    <t>Pol93</t>
  </si>
  <si>
    <t>Zhotovení beton. základu stožárů typu OSV do 12,0m</t>
  </si>
  <si>
    <t>-1967337281</t>
  </si>
  <si>
    <t>Pol95</t>
  </si>
  <si>
    <t>Ostatní zemní práce</t>
  </si>
  <si>
    <t>78466999</t>
  </si>
  <si>
    <t>Montáž</t>
  </si>
  <si>
    <t>Pol100</t>
  </si>
  <si>
    <t>Montáž pojistky skleněné, In = 6A a 10A na DIN lištu</t>
  </si>
  <si>
    <t>1381866725</t>
  </si>
  <si>
    <t>Pol101</t>
  </si>
  <si>
    <t>Montáž kabelu CYKY-J 3x1,5mm2, propojení ve stožárech</t>
  </si>
  <si>
    <t>-923978328</t>
  </si>
  <si>
    <t>Pol102</t>
  </si>
  <si>
    <t>Pokládka kabelu do průřezu 4x25mm2 uložený, napájecí kabel pro stožáry</t>
  </si>
  <si>
    <t>-1555553547</t>
  </si>
  <si>
    <t>Pol103</t>
  </si>
  <si>
    <t>Zatažení/uložení kabelu do průřezu 4x6mm2 do chráničky - napojení označníků</t>
  </si>
  <si>
    <t>-1868778971</t>
  </si>
  <si>
    <t>Pol104</t>
  </si>
  <si>
    <t>Zhotovení koncovky pro kabely do průřezu 4x35mm2, zapojení</t>
  </si>
  <si>
    <t>78853206</t>
  </si>
  <si>
    <t>Pol105</t>
  </si>
  <si>
    <t>Uložení zemnícího drátu do kabelové rýhy, vč. zapojení</t>
  </si>
  <si>
    <t>2016497347</t>
  </si>
  <si>
    <t>Pol106</t>
  </si>
  <si>
    <t>Montáž označovacího štítku stožáru VO</t>
  </si>
  <si>
    <t>1331871938</t>
  </si>
  <si>
    <t>Pol107</t>
  </si>
  <si>
    <t>Montáž svorek hromosvodových typu SR01, SR02, SR03</t>
  </si>
  <si>
    <t>1711420658</t>
  </si>
  <si>
    <t>Pol17</t>
  </si>
  <si>
    <t>Montáž označovacího štítku kabelu</t>
  </si>
  <si>
    <t>1132059774</t>
  </si>
  <si>
    <t>Pol96</t>
  </si>
  <si>
    <t>Montáž stožáru do OSV12, OSVP6,5 vč. nátěrových úprav</t>
  </si>
  <si>
    <t>-63856199</t>
  </si>
  <si>
    <t>Pol97</t>
  </si>
  <si>
    <t>Montáž výložníku na stožár 8m až 14m</t>
  </si>
  <si>
    <t>-393113198</t>
  </si>
  <si>
    <t>Pol98</t>
  </si>
  <si>
    <t>Montáž výboj. svítidla vč. zdroje na výložník stožáru vč. zapojení</t>
  </si>
  <si>
    <t>1807354624</t>
  </si>
  <si>
    <t>Pol99</t>
  </si>
  <si>
    <t>Montáž elektrovýzbroje - stožárová svorkovnice 1,5 -35, jedno- a více-svorková</t>
  </si>
  <si>
    <t>-2103004488</t>
  </si>
  <si>
    <t>Materiál</t>
  </si>
  <si>
    <t>Pol108</t>
  </si>
  <si>
    <t>Stožár ocelový typu OSV, výška 10,0m</t>
  </si>
  <si>
    <t>-1676213288</t>
  </si>
  <si>
    <t>Pol110</t>
  </si>
  <si>
    <t>Výložník typu J1-1500/0°</t>
  </si>
  <si>
    <t>-1817357342</t>
  </si>
  <si>
    <t>Pol111</t>
  </si>
  <si>
    <t>Svítidlo výbojkové typu SAFÍR S2, 230V/50Hz, 50W, IP66/IP44, O dříku stožáru 60mm</t>
  </si>
  <si>
    <t>-893313695</t>
  </si>
  <si>
    <t>Pol113</t>
  </si>
  <si>
    <t>Světelný zdroj - sodíková vysokotlaká výbojka čirá150 W</t>
  </si>
  <si>
    <t>1870211621</t>
  </si>
  <si>
    <t>Pol114</t>
  </si>
  <si>
    <t>Pojistková vložka skleněná, In = 6A na DIN lištu</t>
  </si>
  <si>
    <t>-1496818246</t>
  </si>
  <si>
    <t>Pol115</t>
  </si>
  <si>
    <t>Elektrovýzbroj - stožárová svorkovnice 1,5 - 35, vícesvorková</t>
  </si>
  <si>
    <t>-1203268211</t>
  </si>
  <si>
    <t>Pol116</t>
  </si>
  <si>
    <t>Označovací štítek stožáru VO</t>
  </si>
  <si>
    <t>746277716</t>
  </si>
  <si>
    <t>Pol117</t>
  </si>
  <si>
    <t>Označovací štítek kabelu</t>
  </si>
  <si>
    <t>1647197947</t>
  </si>
  <si>
    <t>Pol118</t>
  </si>
  <si>
    <t>Ochr. asfalt. lak Renolak ALN pro nátěr spodní části stožáru</t>
  </si>
  <si>
    <t>-1282170848</t>
  </si>
  <si>
    <t>Pol119</t>
  </si>
  <si>
    <t>PVC pouzdro pro stožár VO</t>
  </si>
  <si>
    <t>-669497703</t>
  </si>
  <si>
    <t>Pol120</t>
  </si>
  <si>
    <t>Keramická deska (dlaždice)</t>
  </si>
  <si>
    <t>254779510</t>
  </si>
  <si>
    <t>Pol121</t>
  </si>
  <si>
    <t>Kabel CYKY-J 3x1,5mm2</t>
  </si>
  <si>
    <t>898618071</t>
  </si>
  <si>
    <t>Pol122</t>
  </si>
  <si>
    <t>Kabel CYKY-J 4x6mm2</t>
  </si>
  <si>
    <t>1478766760</t>
  </si>
  <si>
    <t>Pol123</t>
  </si>
  <si>
    <t>Drát FeZn f10mm, uložený ve výkopu</t>
  </si>
  <si>
    <t>461025061</t>
  </si>
  <si>
    <t>Pol124</t>
  </si>
  <si>
    <t>Uzemňovací svorka</t>
  </si>
  <si>
    <t>-1718705694</t>
  </si>
  <si>
    <t>Pol125</t>
  </si>
  <si>
    <t>Kabelová koncovka do 4x35mm2</t>
  </si>
  <si>
    <t>2079194191</t>
  </si>
  <si>
    <t>Pol126</t>
  </si>
  <si>
    <t>Korugovaná chránička HDPE/LDPE A110mm</t>
  </si>
  <si>
    <t>-549777354</t>
  </si>
  <si>
    <t>Pol128</t>
  </si>
  <si>
    <t>Drobný elektroinstalační materiál</t>
  </si>
  <si>
    <t>916370720</t>
  </si>
  <si>
    <t>Pol134</t>
  </si>
  <si>
    <t>Kabel CYKY-J 4X25mm2</t>
  </si>
  <si>
    <t>-2147452129</t>
  </si>
  <si>
    <t>Pol80</t>
  </si>
  <si>
    <t>Výstražná bezp. PE fólie 330mmx0,4mm, červená</t>
  </si>
  <si>
    <t>164400166</t>
  </si>
  <si>
    <t>Úkony orientační</t>
  </si>
  <si>
    <t>Pol135</t>
  </si>
  <si>
    <t>Autorský dozor</t>
  </si>
  <si>
    <t>hod</t>
  </si>
  <si>
    <t>-238611400</t>
  </si>
  <si>
    <t>Pol136</t>
  </si>
  <si>
    <t>Výchozí revize elektro</t>
  </si>
  <si>
    <t>1879674349</t>
  </si>
  <si>
    <t>Pol137</t>
  </si>
  <si>
    <t>Geodetické práce po ukončení montáže</t>
  </si>
  <si>
    <t>1390180837</t>
  </si>
  <si>
    <t>Pol138</t>
  </si>
  <si>
    <t>Dokumentace skutečného provedení stavby</t>
  </si>
  <si>
    <t>693825009</t>
  </si>
  <si>
    <t>Pol139</t>
  </si>
  <si>
    <t>Práce technika, koordinace, inženýrská činnost</t>
  </si>
  <si>
    <t>-2068791041</t>
  </si>
  <si>
    <t>Pol140</t>
  </si>
  <si>
    <t>Napojení VTA</t>
  </si>
  <si>
    <t>-492430604</t>
  </si>
  <si>
    <t>Areálové osvětlení</t>
  </si>
  <si>
    <t>Pol160</t>
  </si>
  <si>
    <t>Napojení stávajícího vedení PRE (spojka)</t>
  </si>
  <si>
    <t>-269187542</t>
  </si>
  <si>
    <t>Pol161</t>
  </si>
  <si>
    <t>Napojení stávajícího zařízení - podchod</t>
  </si>
  <si>
    <t>-34294155</t>
  </si>
  <si>
    <t>Pol162</t>
  </si>
  <si>
    <t>Připojení na přípojkovou skříň a elektroměr</t>
  </si>
  <si>
    <t>-1496695285</t>
  </si>
  <si>
    <t>Pol163</t>
  </si>
  <si>
    <t>Napojení stávajícího zařízení - radar</t>
  </si>
  <si>
    <t>-642025264</t>
  </si>
  <si>
    <t>Pol164</t>
  </si>
  <si>
    <t>Napojení prodejných stánků včetně zásuvkové skříně</t>
  </si>
  <si>
    <t>153976729</t>
  </si>
  <si>
    <t>Pol165</t>
  </si>
  <si>
    <t>Zásuvkový sloupek pro napojení vánočního osvětlení</t>
  </si>
  <si>
    <t>1969179761</t>
  </si>
  <si>
    <t>Pol166</t>
  </si>
  <si>
    <t>Napojení čerpadla vodního prvku</t>
  </si>
  <si>
    <t>-1757695052</t>
  </si>
  <si>
    <t>Pol167</t>
  </si>
  <si>
    <t>Připojení VTA</t>
  </si>
  <si>
    <t>1536891491</t>
  </si>
  <si>
    <t>Pol168</t>
  </si>
  <si>
    <t>Lampa A - kompletní stožár s osvětlovacím tělesem a výbavou včetně základu</t>
  </si>
  <si>
    <t>1984766786</t>
  </si>
  <si>
    <t>Pol169</t>
  </si>
  <si>
    <t>Lampa B - kompletní stožár s osvětlovacím tělesem a výbavou včetně základu</t>
  </si>
  <si>
    <t>2021399653</t>
  </si>
  <si>
    <t>Pol170</t>
  </si>
  <si>
    <t>Lampa F - kompletní stožár s osvětlovacím tělesem a výbavou včetně základu</t>
  </si>
  <si>
    <t>1454671413</t>
  </si>
  <si>
    <t>Pol171</t>
  </si>
  <si>
    <t>Lampa u tržních stánků - kompletní stožár s osvětlovacím tělesem a výbavou včetně základu</t>
  </si>
  <si>
    <t>607424197</t>
  </si>
  <si>
    <t>Pol172</t>
  </si>
  <si>
    <t>Kabely pro rozvody NN PRE</t>
  </si>
  <si>
    <t>-1088251640</t>
  </si>
  <si>
    <t>Pol173</t>
  </si>
  <si>
    <t>Kabel osvětlení v zemi</t>
  </si>
  <si>
    <t>-1700345232</t>
  </si>
  <si>
    <t>Pol174</t>
  </si>
  <si>
    <t>Výkopové práce - výkop, podsyp, uložení kabelu, zához, proviz. Upr. Terenu, zemnění</t>
  </si>
  <si>
    <t>-1478295520</t>
  </si>
  <si>
    <t>Elektro SO 01</t>
  </si>
  <si>
    <t>Plo194</t>
  </si>
  <si>
    <t>Svítidlo A - svítidlo stropní přisazené LED 18W, 4000K, 1400lm</t>
  </si>
  <si>
    <t>94515494</t>
  </si>
  <si>
    <t>Pol190</t>
  </si>
  <si>
    <t>Hlavní ochranná přípojnice pod omítku v krabici</t>
  </si>
  <si>
    <t>-843355833</t>
  </si>
  <si>
    <t>Pol191</t>
  </si>
  <si>
    <t>Pojistková skříň 3x80A vč. pojistek 3x PN 000/80A gG</t>
  </si>
  <si>
    <t>1534688088</t>
  </si>
  <si>
    <t>Pol192</t>
  </si>
  <si>
    <t>Elektroměrový rozvaděč RE1 vč.přístrojů - sestaven z plastové skříně do výklenku o rozměrech 600x400x220mm, určeného pro sítě PRE</t>
  </si>
  <si>
    <t>-2680808</t>
  </si>
  <si>
    <t>Pol193</t>
  </si>
  <si>
    <t>Domovní rozvodnice RH1 dle výkresu 05, vč.přísrojů - sestaven z oceloplechové skříně do výklenku o rozměrech 620x588x136mm 3 řady/72 modulů</t>
  </si>
  <si>
    <t>228440423</t>
  </si>
  <si>
    <t>Pol195</t>
  </si>
  <si>
    <t>Svítidlo B - svítidlo stropní přisazené LED 6W, 4000K, 510lm</t>
  </si>
  <si>
    <t>-32987545</t>
  </si>
  <si>
    <t>Pol196</t>
  </si>
  <si>
    <t>Svítidlo C - svítidlo nástěnné přisazené LED 6W, 4000K, 510lm</t>
  </si>
  <si>
    <t>-818538888</t>
  </si>
  <si>
    <t>Pol197</t>
  </si>
  <si>
    <t>Svitidlo D - svítidlo nástěnné fasádní LED 7,5W, 6500K, 710lm, IP54</t>
  </si>
  <si>
    <t>1980968917</t>
  </si>
  <si>
    <t>Pol198</t>
  </si>
  <si>
    <t>Nouzové svítidlo - nástěnné LED 7,5W, 6500K, 710lm, IP44</t>
  </si>
  <si>
    <t>1383350291</t>
  </si>
  <si>
    <t>Pol199</t>
  </si>
  <si>
    <t>Spínač 01 - spínač 1.pol 10A/250V, zapuštěný IP20</t>
  </si>
  <si>
    <t>506150797</t>
  </si>
  <si>
    <t>Pol200</t>
  </si>
  <si>
    <t>Spínač 1/0 - spínač 1.pol 10A/250V, zapuštěný IP20</t>
  </si>
  <si>
    <t>-1089736489</t>
  </si>
  <si>
    <t>Pol201</t>
  </si>
  <si>
    <t>Termostat s podlahovým senzorem</t>
  </si>
  <si>
    <t>1265455322</t>
  </si>
  <si>
    <t>Pol202</t>
  </si>
  <si>
    <t>Zásuvka 400V - zásuvka na povrch 3P+N+PE 16A/400V IP44 s víčkem</t>
  </si>
  <si>
    <t>58812702</t>
  </si>
  <si>
    <t>Pol203</t>
  </si>
  <si>
    <t>Zásuvka 230V - zásuvka zapuštěná dvojnásobná 2P+PE 10/16A-250V, IP20</t>
  </si>
  <si>
    <t>994760399</t>
  </si>
  <si>
    <t>Pol204</t>
  </si>
  <si>
    <t>Krabice přístrojová pod omítku</t>
  </si>
  <si>
    <t>-1017740177</t>
  </si>
  <si>
    <t>Pol205</t>
  </si>
  <si>
    <t>Krabice zapojovací pod omítku vč.svorek a víčka</t>
  </si>
  <si>
    <t>1279115709</t>
  </si>
  <si>
    <t>Pol206</t>
  </si>
  <si>
    <t>Časový spínač do krabice pod tlačítko pro orzdělení vypnutí</t>
  </si>
  <si>
    <t>312715159</t>
  </si>
  <si>
    <t>Pol207</t>
  </si>
  <si>
    <t>Osoušeč rukou 3kW/230V</t>
  </si>
  <si>
    <t>960384939</t>
  </si>
  <si>
    <t>94</t>
  </si>
  <si>
    <t>Pol208</t>
  </si>
  <si>
    <t>Ohřívač vody 2kW</t>
  </si>
  <si>
    <t>1417297037</t>
  </si>
  <si>
    <t>95</t>
  </si>
  <si>
    <t>Pol209</t>
  </si>
  <si>
    <t>CYKY 4J x 16mm</t>
  </si>
  <si>
    <t>-631772141</t>
  </si>
  <si>
    <t>96</t>
  </si>
  <si>
    <t>Pol210</t>
  </si>
  <si>
    <t>CYKY 5J x 10mm</t>
  </si>
  <si>
    <t>-630190199</t>
  </si>
  <si>
    <t>97</t>
  </si>
  <si>
    <t>Pol211</t>
  </si>
  <si>
    <t>CYKY 5J x 2,5mm</t>
  </si>
  <si>
    <t>673963830</t>
  </si>
  <si>
    <t>98</t>
  </si>
  <si>
    <t>Pol212</t>
  </si>
  <si>
    <t>CYKY 3J x 2,5mm</t>
  </si>
  <si>
    <t>-61105292</t>
  </si>
  <si>
    <t>99</t>
  </si>
  <si>
    <t>Pol213</t>
  </si>
  <si>
    <t>CYKY 3J x 1,5mm</t>
  </si>
  <si>
    <t>-450565092</t>
  </si>
  <si>
    <t>100</t>
  </si>
  <si>
    <t>Pol214</t>
  </si>
  <si>
    <t>Spotřební montážní materiál</t>
  </si>
  <si>
    <t>-1423621124</t>
  </si>
  <si>
    <t>101</t>
  </si>
  <si>
    <t>Pol215</t>
  </si>
  <si>
    <t>Stavební přípomoci</t>
  </si>
  <si>
    <t>390108258</t>
  </si>
  <si>
    <t>102</t>
  </si>
  <si>
    <t>Pol216</t>
  </si>
  <si>
    <t>Výkopové práce u objektu</t>
  </si>
  <si>
    <t>-791435418</t>
  </si>
  <si>
    <t>103</t>
  </si>
  <si>
    <t>Pol217</t>
  </si>
  <si>
    <t>Sálavý stropní panel 0,3kW/230V ECOSUN 300 G</t>
  </si>
  <si>
    <t>812601542</t>
  </si>
  <si>
    <t>104</t>
  </si>
  <si>
    <t>Pol218</t>
  </si>
  <si>
    <t>Podlahová topná rohož 720W - DEVlflex 18T + prostorový termostat</t>
  </si>
  <si>
    <t>-1745630513</t>
  </si>
  <si>
    <t>105</t>
  </si>
  <si>
    <t>Pol219</t>
  </si>
  <si>
    <t>Podlahová topná rohož 360W - DEVlflex 18T + prostorový termostat</t>
  </si>
  <si>
    <t>1450943167</t>
  </si>
  <si>
    <t>106</t>
  </si>
  <si>
    <t>Pol220</t>
  </si>
  <si>
    <t>Podlahová topná rohož 270W - DEVlflex 18T + prostorový termostat</t>
  </si>
  <si>
    <t>2136214052</t>
  </si>
  <si>
    <t>Hromosvod a uzemění</t>
  </si>
  <si>
    <t>107</t>
  </si>
  <si>
    <t>Pol221</t>
  </si>
  <si>
    <t>Základový zemnič - pásek FeZn 30x4mm uložený do základu stavby</t>
  </si>
  <si>
    <t>-2070565357</t>
  </si>
  <si>
    <t>108</t>
  </si>
  <si>
    <t>Pol222</t>
  </si>
  <si>
    <t>Svorka spojovací SR03</t>
  </si>
  <si>
    <t>-1897240183</t>
  </si>
  <si>
    <t>109</t>
  </si>
  <si>
    <t>Pol223</t>
  </si>
  <si>
    <t>Ochranná trubka</t>
  </si>
  <si>
    <t>-1946817872</t>
  </si>
  <si>
    <t>110</t>
  </si>
  <si>
    <t>Pol224</t>
  </si>
  <si>
    <t>Zkušební svorka v krabici</t>
  </si>
  <si>
    <t>1152617200</t>
  </si>
  <si>
    <t>111</t>
  </si>
  <si>
    <t>Pol225</t>
  </si>
  <si>
    <t>Označovací štítek</t>
  </si>
  <si>
    <t>-542987666</t>
  </si>
  <si>
    <t>112</t>
  </si>
  <si>
    <t>Pol226</t>
  </si>
  <si>
    <t>Vodič FeZn průměr 10mm</t>
  </si>
  <si>
    <t>917724126</t>
  </si>
  <si>
    <t>113</t>
  </si>
  <si>
    <t>Pol227</t>
  </si>
  <si>
    <t>Vodič FeZn průměr 8mm</t>
  </si>
  <si>
    <t>-177093008</t>
  </si>
  <si>
    <t>114</t>
  </si>
  <si>
    <t>Pol228</t>
  </si>
  <si>
    <t>Tyčový jímač velikosti 2m</t>
  </si>
  <si>
    <t>1175397286</t>
  </si>
  <si>
    <t>115</t>
  </si>
  <si>
    <t>Pol229</t>
  </si>
  <si>
    <t>Betonový podstavec pod jímač</t>
  </si>
  <si>
    <t>1525348416</t>
  </si>
  <si>
    <t>116</t>
  </si>
  <si>
    <t>Pol230</t>
  </si>
  <si>
    <t>Typové podpěry jímacího vedení</t>
  </si>
  <si>
    <t>-496161040</t>
  </si>
  <si>
    <t>117</t>
  </si>
  <si>
    <t>Pol231</t>
  </si>
  <si>
    <t>Asfaltový nátěr pro vývod z bet.základu</t>
  </si>
  <si>
    <t>-160109288</t>
  </si>
  <si>
    <t>118</t>
  </si>
  <si>
    <t>Pol232</t>
  </si>
  <si>
    <t>Elektro revize</t>
  </si>
  <si>
    <t>-1299331816</t>
  </si>
  <si>
    <t>SO 800 - Sadové úpravy</t>
  </si>
  <si>
    <t>111212211</t>
  </si>
  <si>
    <t>Odstranění nevhodných dřevin průměru kmene do 100 mm výšky do 1 m s odstraněním pařezu do 100 m2 v rovině nebo na svahu do 1:5</t>
  </si>
  <si>
    <t>-1324430396</t>
  </si>
  <si>
    <t xml:space="preserve">Poznámka k souboru cen:_x000D_
1. V cenách jsou započteny i náklady na odklizení vytěžené dřevní hmoty na vzdálenost do 50 m, se složením na hromady nebo s naložením na dopravní prostředek a případnou úpravu terénu se zhutněním po odstranění dřevin. 2. V cenách nejsou započteny náklady na uložení shrabu na skládku. 3. Ceny jsou určeny pouze pro pěstební zásahy a rekonstrukce v sadovnických a krajinářských úpravách. 4. Ceny nelze použít: a) pro úplnou likvidaci porostu při přípravě staveniště apod.; tyto práce se oceňují cenami katalogu 800-1 Zemní práce, b) pro odstranění kořenových výmladků; tyto práce se oceňují individuálně, c) -1221 až -1223 a -1331 až -1333 pro jednoleté semenáče dřevin, náletů v bylinném stavu; tyto práce se oceňují cenami souborů cen 185 80-42 Vypletí nebo 183 41-13 Odplevelení výsadeb. 5. Průměr kmene stromů nebo keřů se měří 0,15 m nad terénem. 6. Množství jednotek se stanoví samostatně za keřovou skupinu v m2 souvislé plochy rovné součtu půdorysných ploch omezených obalovými křivkami korun jednotlivých stromů a keřů, jejichž koruny se půdorysně překrývají. Jestliže by byl zmíněný součet ploch větší než půdorysná plocha staveniště (upravované plochy), uvažuje se pouze tato plocha. 7. V cenách o sklonu svahu přes 1:1 jsou uvažovány podmínky pro svahy běžně schůdné; bez použití lezeckých technik. V případě použití lezeckých technik se tyto náklady oceňují individuálně. </t>
  </si>
  <si>
    <t>111212311</t>
  </si>
  <si>
    <t>Odstranění nevhodných dřevin průměru kmene do 100 mm výšky přes 1 m bez odstranění pařezu do 100 m2 v rovině nebo na svahu do 1:5</t>
  </si>
  <si>
    <t>-883500236</t>
  </si>
  <si>
    <t>111212351</t>
  </si>
  <si>
    <t>Odstranění nevhodných dřevin průměru kmene do 100 mm výšky přes 1 m s odstraněním pařezu do 100 m2 v rovině nebo na svahu do 1:5</t>
  </si>
  <si>
    <t>682585670</t>
  </si>
  <si>
    <t>112151311</t>
  </si>
  <si>
    <t>Pokácení stromu postupné bez spouštění částí kmene a koruny o průměru na řezné ploše pařezu přes 100 do 200 mm</t>
  </si>
  <si>
    <t>1013373476</t>
  </si>
  <si>
    <t xml:space="preserve">Poznámka k souboru cen:_x000D_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</si>
  <si>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112151312</t>
  </si>
  <si>
    <t>Pokácení stromu postupné bez spouštění částí kmene a koruny o průměru na řezné ploše pařezu přes 200 do 300 mm</t>
  </si>
  <si>
    <t>-1100913263</t>
  </si>
  <si>
    <t>112151313</t>
  </si>
  <si>
    <t>Pokácení stromu postupné bez spouštění částí kmene a koruny o průměru na řezné ploše pařezu přes 300 do 400 mm</t>
  </si>
  <si>
    <t>1597346918</t>
  </si>
  <si>
    <t>112151317</t>
  </si>
  <si>
    <t>Pokácení stromu postupné bez spouštění částí kmene a koruny o průměru na řezné ploše pařezu přes 700 do 800 mm</t>
  </si>
  <si>
    <t>-1508337744</t>
  </si>
  <si>
    <t>112251211</t>
  </si>
  <si>
    <t>Odstranění pařezu odfrézováním nebo odvrtáním hloubky do 200 mm v rovině nebo na svahu do 1:5</t>
  </si>
  <si>
    <t>-1335758384</t>
  </si>
  <si>
    <t xml:space="preserve">Poznámka k souboru cen:_x000D_
1. V ceně nejsou započteny náklady na: a) případný odvoz odpadu, tyto se oceňují individuálně, b) zásyp jámy vzniklé frézováním, tyto se oceňují cenami souboru cen 174 11-11.. Zásyp jam po vyfrézovaných pařezech, c) vykopání a vyhrabání nadrcené dřevní hmoty, tyto práce se oceňují cenami souboru cen 122 91-11.. Odstranění vyfrézované dřevní hmoty. 2. Při měření se započítává plocha náběhových kořenů. </t>
  </si>
  <si>
    <t>122911111</t>
  </si>
  <si>
    <t>Odstranění vyfrézované dřevní hmoty hloubky do 200 mm v rovině nebo na svahu do 1:5</t>
  </si>
  <si>
    <t>-435439520</t>
  </si>
  <si>
    <t xml:space="preserve">Poznámka k souboru cen:_x000D_
1. V cenách jsou započteny i náklady na naložení dřevní drti promíchané se zeminou na dopravní prostředek, odvoz na vzdálenost do 20 km a její složení. 2. V cenách nejsou započteny náklady na: a) uložení odpadu na skládku, b) na zásyp jam po pařezech, tyto se oceňují souborem cen 174 11-11.. Zásyp jam po vyfrézovaných pařezech. 3. Ceny jsou určeny pro odstranění vyfrézované dřevní hmoty po odfrézování pařezů. </t>
  </si>
  <si>
    <t>422134019</t>
  </si>
  <si>
    <t>23,7+4,6</t>
  </si>
  <si>
    <t>174111111</t>
  </si>
  <si>
    <t>Zásyp jam po vyfrézovaných pařezech hloubky do 200 mm v rovině nebo na svahu do 1:5</t>
  </si>
  <si>
    <t>-2029209938</t>
  </si>
  <si>
    <t xml:space="preserve">Poznámka k souboru cen:_x000D_
1. V ceně jsou započteny i náklady na přemístění zeminy na vzdálenost do 20 m, zásyp jam, hutnění a hrubé urovnání povrchu. 2. V cenách nejsou započteny náklady na zeminu, tyto náklady se oceňují ve specifikaci. 3. Zásyp jam po pařezech o průměru do 200 mm se neoceňuje v případě, že se současně provádí sejmutí ornice. 4. Ceny nelze použít v případě bezprostřední výsadby dřevin na místo odfrézovaných pařezů. </t>
  </si>
  <si>
    <t>0,3+3</t>
  </si>
  <si>
    <t>583312R</t>
  </si>
  <si>
    <t>zemina na zásyp jam (po pařezech</t>
  </si>
  <si>
    <t>1659079009</t>
  </si>
  <si>
    <t>0,1+0,6</t>
  </si>
  <si>
    <t>0,7*0,42 'Přepočtené koeficientem množství</t>
  </si>
  <si>
    <t>1813011R</t>
  </si>
  <si>
    <t>Rozprostření a urovnání substrátu v rovině nebo ve svahu sklonu do 1:5 při souvislé ploše do 500 m2, tl. vrstvy do 100 mm</t>
  </si>
  <si>
    <t>-1284569920</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</si>
  <si>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</si>
  <si>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substrát pod trávník</t>
  </si>
  <si>
    <t>-1473888969</t>
  </si>
  <si>
    <t>181411131</t>
  </si>
  <si>
    <t>Založení trávníku na půdě předem připravené plochy do 1000 m2 výsevem včetně utažení parkového v rovině nebo na svahu do 1:5</t>
  </si>
  <si>
    <t>1167573984</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</si>
  <si>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</si>
  <si>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181411132</t>
  </si>
  <si>
    <t>Založení trávníku na půdě předem připravené plochy do 1000 m2 výsevem včetně utažení parkového na svahu přes 1:5 do 1:2</t>
  </si>
  <si>
    <t>-513696652</t>
  </si>
  <si>
    <t>00572470</t>
  </si>
  <si>
    <t>osivo směs travní univerzál</t>
  </si>
  <si>
    <t>1852094072</t>
  </si>
  <si>
    <t>30*0,015 'Přepočtené koeficientem množství</t>
  </si>
  <si>
    <t>181411151</t>
  </si>
  <si>
    <t>Založení trávníku na půdě předem připravené plochy do 1000 m2 předpěstovaným travním kobercem parkového v rovině nebo na svahu do 1:5</t>
  </si>
  <si>
    <t>-1358806060</t>
  </si>
  <si>
    <t>181411152</t>
  </si>
  <si>
    <t>Založení trávníku na půdě předem připravené plochy do 1000 m2 předpěstovaným travním kobercem parkového na svahu přes 1:5 do 1:2</t>
  </si>
  <si>
    <t>-2074574431</t>
  </si>
  <si>
    <t>00572420</t>
  </si>
  <si>
    <t>osivo směs travní parková okrasná</t>
  </si>
  <si>
    <t>2118893930</t>
  </si>
  <si>
    <t>193*0,015 'Přepočtené koeficientem množství</t>
  </si>
  <si>
    <t>183101215</t>
  </si>
  <si>
    <t>Hloubení jamek pro vysazování rostlin v zemině tř.1 až 4 s výměnou půdy z 50% v rovině nebo na svahu do 1:5, objemu přes 0,125 do 0,40 m3</t>
  </si>
  <si>
    <t>1343263182</t>
  </si>
  <si>
    <t xml:space="preserve">Poznámka k souboru cen:_x000D_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</si>
  <si>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183101221</t>
  </si>
  <si>
    <t>Hloubení jamek pro vysazování rostlin v zemině tř.1 až 4 s výměnou půdy z 50% v rovině nebo na svahu do 1:5, objemu přes 0,40 do 1,00 m3</t>
  </si>
  <si>
    <t>1493498170</t>
  </si>
  <si>
    <t>183101222</t>
  </si>
  <si>
    <t>Hloubení jamek pro vysazování rostlin v zemině tř.1 až 4 s výměnou půdy z 50% v rovině nebo na svahu do 1:5, objemu přes 1,00 do 2,00 m3</t>
  </si>
  <si>
    <t>-1538039049</t>
  </si>
  <si>
    <t>183111142</t>
  </si>
  <si>
    <t>Hloubení rýh pro vysazování rostlin v zemině tř.1 až 4 s výměnou půdy z 50% v rovině nebo na svahu do 1:5, šířky přes 200 do 400 mm, hl. do 400 mm</t>
  </si>
  <si>
    <t>-839053864</t>
  </si>
  <si>
    <t xml:space="preserve">Poznámka k souboru cen:_x000D_
1. V cenách jsou započteny i náklady na případné naložení přebytečných výkopků na dopravní prostředek, odvoz na vzdálenost do 20 km a složení výkopků. 2. V cenách nejsou započteny náklady na: a) substrát, tyto náklady se oceňují ve specifikaci, b) odpadu na skládku. </t>
  </si>
  <si>
    <t>183111212</t>
  </si>
  <si>
    <t>Hloubení jamek pro vysazování rostlin v zemině tř.1 až 4 s výměnou půdy z 50% v rovině nebo na svahu do 1:5, objemu přes 0,002 do 0,005 m3</t>
  </si>
  <si>
    <t>-539264330</t>
  </si>
  <si>
    <t>183112213</t>
  </si>
  <si>
    <t>Hloubení jamek pro vysazování rostlin v zemině tř.1 až 4 s výměnou půdy z 50% na svahu přes 1:5 do 1:2, objemu přes 0,005 do 0,01 m3</t>
  </si>
  <si>
    <t>-2036781889</t>
  </si>
  <si>
    <t>183117311</t>
  </si>
  <si>
    <t>Hloubení rýhy v kořenové zóně stromu v zemině tř. 1 až 4 šíře do 300 mm technologií pneumatického rýče, s přerušením kořenů do 30 mm v rovině nebo na svahu do 1:5, hloubky do 200 mm</t>
  </si>
  <si>
    <t>-1097968733</t>
  </si>
  <si>
    <t xml:space="preserve">Poznámka k souboru cen:_x000D_
1. V cenách jsou započteny i náklady na: a) přehození výkopku na vzdálenost do 3 m, nebo naložení na dopravní prostředek, b) odborné přerušení a začištění kořenů do průměru 30 mm zahradnickými nástroji. 2. V cenách nejsou započteny náklady na odvoz výkopku. 3. Ceny jsou určeny pro hloubení rýhy v okapové linii stromu rozšířené o 1,5 m (u sloupových taxonů o 5 m). </t>
  </si>
  <si>
    <t>183403111</t>
  </si>
  <si>
    <t>Obdělání půdy nakopáním hl. přes 50 do 100 mm v rovině nebo na svahu do 1:5</t>
  </si>
  <si>
    <t>-937378353</t>
  </si>
  <si>
    <t xml:space="preserve">Poznámka k souboru cen:_x000D_
1. Každé opakované obdělání půdy se oceňuje samostatně. 2. Ceny -3114 a -3115 lze použít i pro obdělání půdy aktivními branami. </t>
  </si>
  <si>
    <t>183403114</t>
  </si>
  <si>
    <t>Obdělání půdy kultivátorováním v rovině nebo na svahu do 1:5</t>
  </si>
  <si>
    <t>-854541093</t>
  </si>
  <si>
    <t>183403115</t>
  </si>
  <si>
    <t>Obdělání půdy kultivátorováním na svahu přes 1:5 do 1:2</t>
  </si>
  <si>
    <t>1300057345</t>
  </si>
  <si>
    <t>183403153</t>
  </si>
  <si>
    <t>Obdělání půdy hrabáním v rovině nebo na svahu do 1:5</t>
  </si>
  <si>
    <t>606661113</t>
  </si>
  <si>
    <t>183403161</t>
  </si>
  <si>
    <t>Obdělání půdy válením v rovině nebo na svahu do 1:5</t>
  </si>
  <si>
    <t>-741959052</t>
  </si>
  <si>
    <t>183403211</t>
  </si>
  <si>
    <t>Obdělání půdy nakopáním hl. přes 50 do 100 mm na svahu přes 1:5 do 1:2</t>
  </si>
  <si>
    <t>-438024298</t>
  </si>
  <si>
    <t>183403253</t>
  </si>
  <si>
    <t>Obdělání půdy hrabáním na svahu přes 1:5 do 1:2</t>
  </si>
  <si>
    <t>1136018213</t>
  </si>
  <si>
    <t>183403261</t>
  </si>
  <si>
    <t>Obdělání půdy válením na svahu přes 1:5 do 1:2</t>
  </si>
  <si>
    <t>-973578431</t>
  </si>
  <si>
    <t>184102110</t>
  </si>
  <si>
    <t>Výsadba dřeviny s balem do předem vyhloubené jamky se zalitím v rovině nebo na svahu do 1:5, při průměru balu do 100 mm</t>
  </si>
  <si>
    <t>-1900785191</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</si>
  <si>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</si>
  <si>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184102111</t>
  </si>
  <si>
    <t>Výsadba dřeviny s balem do předem vyhloubené jamky se zalitím v rovině nebo na svahu do 1:5, při průměru balu přes 100 do 200 mm</t>
  </si>
  <si>
    <t>1504713966</t>
  </si>
  <si>
    <t>184102114</t>
  </si>
  <si>
    <t>Výsadba dřeviny s balem do předem vyhloubené jamky se zalitím v rovině nebo na svahu do 1:5, při průměru balu přes 400 do 500 mm</t>
  </si>
  <si>
    <t>-455008051</t>
  </si>
  <si>
    <t>184102116</t>
  </si>
  <si>
    <t>Výsadba dřeviny s balem do předem vyhloubené jamky se zalitím v rovině nebo na svahu do 1:5, při průměru balu přes 600 do 800 mm</t>
  </si>
  <si>
    <t>1775775333</t>
  </si>
  <si>
    <t>184102117</t>
  </si>
  <si>
    <t>Výsadba dřeviny s balem do předem vyhloubené jamky se zalitím v rovině nebo na svahu do 1:5, při průměru balu přes 800 do 1000 mm</t>
  </si>
  <si>
    <t>1045057578</t>
  </si>
  <si>
    <t>zahradnický substrát do jam stromů - vrchní</t>
  </si>
  <si>
    <t>129927624</t>
  </si>
  <si>
    <t>8+3,5</t>
  </si>
  <si>
    <t>Zahradnický substrát do jam stromů - spodní</t>
  </si>
  <si>
    <t>869916890</t>
  </si>
  <si>
    <t>Půdní kodicionér</t>
  </si>
  <si>
    <t>-1458731425</t>
  </si>
  <si>
    <t>184102121</t>
  </si>
  <si>
    <t>Výsadba dřeviny s balem do předem vyhloubené jamky se zalitím na svahu přes 1:5 do 1:2, při průměru balu přes 100 do 200 mm</t>
  </si>
  <si>
    <t>-127811971</t>
  </si>
  <si>
    <t>184215112</t>
  </si>
  <si>
    <t>Ukotvení dřeviny kůly jedním kůlem, délky přes 1 do 2 m</t>
  </si>
  <si>
    <t>381519965</t>
  </si>
  <si>
    <t xml:space="preserve">Poznámka k souboru cen:_x000D_
1. V cenách jsou započteny i náklady na ochranu proti poškození kmene v místě vzepření. 2. V cenách nejsou započteny náklady na dodání kůlů, tyto se oceňují ve specifikaci. 3. Ceny jsou určeny pro ukotvení dřevin kůly o průměru do 100 mm. </t>
  </si>
  <si>
    <t>R28</t>
  </si>
  <si>
    <t>1 kůl vč. úvazku</t>
  </si>
  <si>
    <t>274187324</t>
  </si>
  <si>
    <t>184215123</t>
  </si>
  <si>
    <t>Ukotvení dřeviny kůly dvěma kůly, délky přes 2 do 3 m</t>
  </si>
  <si>
    <t>-1601495465</t>
  </si>
  <si>
    <t>05217118</t>
  </si>
  <si>
    <t>tyče dřevěné v kůře D 100mm dl 8m</t>
  </si>
  <si>
    <t>1804640856</t>
  </si>
  <si>
    <t>184215133</t>
  </si>
  <si>
    <t>Ukotvení dřeviny kůly třemi kůly, délky přes 2 do 3 m</t>
  </si>
  <si>
    <t>1701655532</t>
  </si>
  <si>
    <t>05217108</t>
  </si>
  <si>
    <t>tyče dřevěné v kůře D 80mm dl 6m</t>
  </si>
  <si>
    <t>859032285</t>
  </si>
  <si>
    <t>3*1,5 'Přepočtené koeficientem množství</t>
  </si>
  <si>
    <t>184215211</t>
  </si>
  <si>
    <t>Ukotvení dřeviny podzemním kotvením do volné zeminy tř. 1 až 4, obvodu kmene do 250 mm</t>
  </si>
  <si>
    <t>-732136446</t>
  </si>
  <si>
    <t xml:space="preserve">Poznámka k souboru cen:_x000D_
1. V cenách jsou započteny i náklady na ochranu proti poškození kmene v místě vzepření. 2. V cenách nejsou započteny náklady na kotevní a vyvazovací prvky. </t>
  </si>
  <si>
    <t>podzemní kotvení pro strom s obvodem kmene do 20cm</t>
  </si>
  <si>
    <t>-734851358</t>
  </si>
  <si>
    <t>184215412</t>
  </si>
  <si>
    <t>Zhotovení závlahové mísy u solitérních dřevin v rovině nebo na svahu do 1:5, o průměru mísy přes 0,5 do 1 m</t>
  </si>
  <si>
    <t>1137398207</t>
  </si>
  <si>
    <t xml:space="preserve">Poznámka k souboru cen:_x000D_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</si>
  <si>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4+4</t>
  </si>
  <si>
    <t>184501141</t>
  </si>
  <si>
    <t>Zhotovení obalu kmene z rákosové nebo kokosové rohože v rovině nebo na svahu do 1:5</t>
  </si>
  <si>
    <t>-969798812</t>
  </si>
  <si>
    <t xml:space="preserve">Poznámka k souboru cen:_x000D_
1. V cenách nejsou započteny náklady na dodání rohože tyto náklady se oceňují ve specifikaci. </t>
  </si>
  <si>
    <t>61894010</t>
  </si>
  <si>
    <t>síť kokosová (400 g/m2) 2x50m</t>
  </si>
  <si>
    <t>-1034111437</t>
  </si>
  <si>
    <t>184801121</t>
  </si>
  <si>
    <t>Ošetření vysazených dřevin solitérních v rovině nebo na svahu do 1:5</t>
  </si>
  <si>
    <t>1978778827</t>
  </si>
  <si>
    <t xml:space="preserve">Poznámka k souboru cen:_x000D_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</si>
  <si>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25+78+4</t>
  </si>
  <si>
    <t>R31</t>
  </si>
  <si>
    <t>rostlinný materiál (keře vč.ztratného 3%) viz tabulka SAD - rostliny</t>
  </si>
  <si>
    <t>301877931</t>
  </si>
  <si>
    <t>R22</t>
  </si>
  <si>
    <t>rostlinný materiál (stromy vč. ztratného 3%) viz tabulka SAD rostliny</t>
  </si>
  <si>
    <t>-259107489</t>
  </si>
  <si>
    <t>184801132</t>
  </si>
  <si>
    <t>Ošetření vysazených dřevin ve skupinách na svahu přes 1:5 do 1:2</t>
  </si>
  <si>
    <t>-1269869521</t>
  </si>
  <si>
    <t>184802111</t>
  </si>
  <si>
    <t>Chemické odplevelení půdy před založením kultury, trávníku nebo zpevněných ploch o výměře jednotlivě přes 20 m2 v rovině nebo na svahu do 1:5 postřikem na široko</t>
  </si>
  <si>
    <t>729047126</t>
  </si>
  <si>
    <t xml:space="preserve">Poznámka k souboru cen:_x000D_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</si>
  <si>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184802211</t>
  </si>
  <si>
    <t>Chemické odplevelení půdy před založením kultury, trávníku nebo zpevněných ploch o výměře jednotlivě přes 20 m2 na svahu přes 1:5 do 1:2 postřikem na široko</t>
  </si>
  <si>
    <t>-947993006</t>
  </si>
  <si>
    <t>roundup 5 l/ha</t>
  </si>
  <si>
    <t>l</t>
  </si>
  <si>
    <t>-222369235</t>
  </si>
  <si>
    <t>184802611</t>
  </si>
  <si>
    <t>Chemické odplevelení po založení kultury v rovině nebo na svahu do 1:5 postřikem na široko</t>
  </si>
  <si>
    <t>1797529327</t>
  </si>
  <si>
    <t xml:space="preserve">Poznámka k souboru cen:_x000D_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</si>
  <si>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184802612</t>
  </si>
  <si>
    <t>Chemické odplevelení po založení kultury v rovině nebo na svahu do 1:5 postřikem meziřádkově</t>
  </si>
  <si>
    <t>-2000764083</t>
  </si>
  <si>
    <t>R33</t>
  </si>
  <si>
    <t>selektivní herbicid např. Bonfix</t>
  </si>
  <si>
    <t>-1403169024</t>
  </si>
  <si>
    <t>184813211</t>
  </si>
  <si>
    <t>Ochranné oplocení kořenové zóny stromu v rovině nebo na svahu do 1:5, výšky do 1500 mm</t>
  </si>
  <si>
    <t>-1959112190</t>
  </si>
  <si>
    <t>184818231</t>
  </si>
  <si>
    <t>Ochrana kmene bedněním před poškozením stavebním provozem zřízení včetně odstranění výšky bednění do 2 m průměru kmene do 300 mm</t>
  </si>
  <si>
    <t>-1483383487</t>
  </si>
  <si>
    <t>184818232</t>
  </si>
  <si>
    <t>Ochrana kmene bedněním před poškozením stavebním provozem zřízení včetně odstranění výšky bednění do 2 m průměru kmene přes 300 do 500 mm</t>
  </si>
  <si>
    <t>-433225665</t>
  </si>
  <si>
    <t>184818233</t>
  </si>
  <si>
    <t>Ochrana kmene bedněním před poškozením stavebním provozem zřízení včetně odstranění výšky bednění do 2 m průměru kmene přes 500 do 700 mm</t>
  </si>
  <si>
    <t>755502657</t>
  </si>
  <si>
    <t>18481831R</t>
  </si>
  <si>
    <t>Ochranné oplocení kořenové zóny dubů výšky 2m (např. Heras) montáž a demontáž, 63 bm</t>
  </si>
  <si>
    <t>1453924241</t>
  </si>
  <si>
    <t>5866214R</t>
  </si>
  <si>
    <t>Mobilní oplocení (např. Heras) výšky 2m, dílce délky 3,5 m, drátěné, 63 bm</t>
  </si>
  <si>
    <t>1219462055</t>
  </si>
  <si>
    <t>184852113</t>
  </si>
  <si>
    <t>Řez stromů prováděný lezeckou technikou bezpečnostní, plocha koruny stromu přes 60 do 90 m2</t>
  </si>
  <si>
    <t>-1582777211</t>
  </si>
  <si>
    <t xml:space="preserve">Poznámka k souboru cen:_x000D_
1. Plocha koruny se určí jako součin ideálního průměru stromu a jeho výšky. Ideální průměr stromu je součet nejkratší a nejdelší vzdálenosti svislého obrysu koruny od kmene. 2. Plocha koruny příplatku se určí z procentního podílu překážky k prostoru vymezenému okapovou linií stromu. Za překážky se považuje např. svah přes 1:2 nebo různé stavby a komunikace zasahující do okapové linie stromu. 3. Příplatek k ceně dle plochy koruny stromu se započítává za každých započatých 25 % překážky v půdorysném průmětu stromu vymezeném okapovou linií stromu. Celkový příplatek může činit maximálně čtyřnásobek uvedené ceny. 4. Za překážky jsou považovány objekty jako např. komunikace, svah 1:2, stavební objekty apod. 5. V cenách jsou započteny i náklady na rozřezání větví a jejich přemístění na hromady na vzdálenost do 20 m. 6. V cenách nejsou započteny náklady na skládku. 7. Mernou jednotkou kus se u řezu rozumí jeden strom. </t>
  </si>
  <si>
    <t>184852115</t>
  </si>
  <si>
    <t>Řez stromů prováděný lezeckou technikou bezpečnostní, plocha koruny stromu přes 120 do 150 m2</t>
  </si>
  <si>
    <t>1823145201</t>
  </si>
  <si>
    <t>184852116</t>
  </si>
  <si>
    <t>Řez stromů prováděný lezeckou technikou bezpečnostní, plocha koruny stromu přes 150 do 180 m2</t>
  </si>
  <si>
    <t>1431056751</t>
  </si>
  <si>
    <t>184852215</t>
  </si>
  <si>
    <t>Řez stromů prováděný lezeckou technikou zdravotní, plocha koruny stromu přes 120 do 150 m2</t>
  </si>
  <si>
    <t>-176875731</t>
  </si>
  <si>
    <t>184852216</t>
  </si>
  <si>
    <t>Řez stromů prováděný lezeckou technikou zdravotní, plocha koruny stromu přes 150 do 180 m2</t>
  </si>
  <si>
    <t>-270177704</t>
  </si>
  <si>
    <t>184852312</t>
  </si>
  <si>
    <t>Řez stromů prováděný lezeckou technikou výchovný alejové stromy, výšky přes 4 do 6 m</t>
  </si>
  <si>
    <t>569874409</t>
  </si>
  <si>
    <t>R21</t>
  </si>
  <si>
    <t>voda na zalití stromů při výsadbě 100l/strom vč. vody na vsakovací zkoušku 200l/jáma</t>
  </si>
  <si>
    <t>-1507908875</t>
  </si>
  <si>
    <t>7,5+8,7+27+2+2</t>
  </si>
  <si>
    <t>184911161</t>
  </si>
  <si>
    <t>Mulčování záhonů kačírkem nebo drceným kamenivem tloušťky mulče přes 50 do 100 mm v rovině nebo na svahu do 1:5</t>
  </si>
  <si>
    <t>1535568231</t>
  </si>
  <si>
    <t xml:space="preserve">Poznámka k souboru cen:_x000D_
1. V cenách jsou započteny i náklady na naložení odpadu na dopravní prostředek, odvoz do 20 km a složení odpadu. 2. V cenách nejsou započteny náklady na: a) uložení odpadu na skládku, b) mulč v podobě kačírku nebo drceného kameniva, tento se oceňuje ve specifikaci. 3. Ceny jsou určeny pro zpracování materiálem o frakci do 63 mm. Nad velikost této frakce se práce oceňuje individuálně. </t>
  </si>
  <si>
    <t>58343810</t>
  </si>
  <si>
    <t>kamenivo drcené hrubé frakce 4/8</t>
  </si>
  <si>
    <t>1742941109</t>
  </si>
  <si>
    <t>4,8*0,25 'Přepočtené koeficientem množství</t>
  </si>
  <si>
    <t>184911421</t>
  </si>
  <si>
    <t>Mulčování vysazených rostlin mulčovací kůrou, tl. do 100 mm v rovině nebo na svahu do 1:5</t>
  </si>
  <si>
    <t>-2107490609</t>
  </si>
  <si>
    <t xml:space="preserve">Poznámka k souboru cen:_x000D_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</si>
  <si>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4+82</t>
  </si>
  <si>
    <t>10391100</t>
  </si>
  <si>
    <t>kůra mulčovací VL</t>
  </si>
  <si>
    <t>2036000408</t>
  </si>
  <si>
    <t>0,041+8,2+3,4</t>
  </si>
  <si>
    <t>11,641*0,103 'Přepočtené koeficientem množství</t>
  </si>
  <si>
    <t>184911422</t>
  </si>
  <si>
    <t>Mulčování vysazených rostlin mulčovací kůrou, tl. do 100 mm na svahu přes 1:5 do 1:2</t>
  </si>
  <si>
    <t>849869808</t>
  </si>
  <si>
    <t>185802113</t>
  </si>
  <si>
    <t>Hnojení půdy nebo trávníku v rovině nebo na svahu do 1:5 umělým hnojivem na široko</t>
  </si>
  <si>
    <t>-1928981665</t>
  </si>
  <si>
    <t xml:space="preserve">Poznámka k souboru cen:_x000D_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</si>
  <si>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185802114</t>
  </si>
  <si>
    <t>Hnojení půdy nebo trávníku v rovině nebo na svahu do 1:5 umělým hnojivem s rozdělením k jednotlivým rostlinám</t>
  </si>
  <si>
    <t>-1964022865</t>
  </si>
  <si>
    <t>0,001+0,0009</t>
  </si>
  <si>
    <t>25191155</t>
  </si>
  <si>
    <t>hnojivo průmyslové Silvamix</t>
  </si>
  <si>
    <t>1113756565</t>
  </si>
  <si>
    <t>125+92</t>
  </si>
  <si>
    <t>185802123</t>
  </si>
  <si>
    <t>Hnojení půdy nebo trávníku na svahu přes 1:5 do 1:2 umělým hnojivem na široko</t>
  </si>
  <si>
    <t>1420421392</t>
  </si>
  <si>
    <t>hnojivo (NPK)</t>
  </si>
  <si>
    <t>976640230</t>
  </si>
  <si>
    <t>185803111</t>
  </si>
  <si>
    <t>Ošetření trávníku jednorázové v rovině nebo na svahu do 1:5</t>
  </si>
  <si>
    <t>446410761</t>
  </si>
  <si>
    <t xml:space="preserve">Poznámka k souboru cen:_x000D_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</si>
  <si>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185803112</t>
  </si>
  <si>
    <t>Ošetření trávníku jednorázové na svahu přes 1:5 do 1:2</t>
  </si>
  <si>
    <t>-997740861</t>
  </si>
  <si>
    <t>185804312</t>
  </si>
  <si>
    <t>Zalití rostlin vodou plochy záhonů jednotlivě přes 20 m2</t>
  </si>
  <si>
    <t>-1300666501</t>
  </si>
  <si>
    <t>1,8+2+2+27</t>
  </si>
  <si>
    <t>185804319</t>
  </si>
  <si>
    <t>Zalití rostlin vodou Příplatek k cenám za zálivku nádob, nebo zvýšených záhonů do 100 m2 jednotlivě</t>
  </si>
  <si>
    <t>1493155582</t>
  </si>
  <si>
    <t>1,1+1,8+2+2+27</t>
  </si>
  <si>
    <t>R29</t>
  </si>
  <si>
    <t>voda na zálivku keřů při výsadbě (15l/m2)</t>
  </si>
  <si>
    <t>-2117778718</t>
  </si>
  <si>
    <t>185851121</t>
  </si>
  <si>
    <t>Dovoz vody pro zálivku rostlin na vzdálenost do 1000 m</t>
  </si>
  <si>
    <t>251235121</t>
  </si>
  <si>
    <t xml:space="preserve">Poznámka k souboru cen:_x000D_
1. Ceny lze použít pouze tehdy, když není voda dostupná z vodovodního řádu. 2. V cenách jsou započteny i náklady na čerpání vody do cisterny. 3. V cenách nejsou započteny náklady na dodání vody. Tyto náklady se oceňují individuálně. </t>
  </si>
  <si>
    <t>7,5+12,5+1,8+8,7+2+2+27</t>
  </si>
  <si>
    <t>185851129</t>
  </si>
  <si>
    <t>Dovoz vody pro zálivku rostlin Příplatek k ceně za každých dalších i započatých 1000 m</t>
  </si>
  <si>
    <t>-1056867529</t>
  </si>
  <si>
    <t>strukturní štěrkový substrát</t>
  </si>
  <si>
    <t>-2066669175</t>
  </si>
  <si>
    <t>Vsakovací zkouška výsadbové jámy - prolití vodou dávka 200l</t>
  </si>
  <si>
    <t>1175369732</t>
  </si>
  <si>
    <t>R19</t>
  </si>
  <si>
    <t>Zhotovení spodní ochrany kmene stromů do S3</t>
  </si>
  <si>
    <t>1452141033</t>
  </si>
  <si>
    <t>R20</t>
  </si>
  <si>
    <t>příčky na spodní ochranu kmene vč. materiálu na připevnění ke kůlům</t>
  </si>
  <si>
    <t>810122639</t>
  </si>
  <si>
    <t>R23</t>
  </si>
  <si>
    <t>Osazení základového bet.rámu mříže, přesná nivelace</t>
  </si>
  <si>
    <t>1667285517</t>
  </si>
  <si>
    <t>R24</t>
  </si>
  <si>
    <t>Osazení mříže (žárový zinek) vč. chráničky kmene (6 prutů)</t>
  </si>
  <si>
    <t>1744013592</t>
  </si>
  <si>
    <t>R25</t>
  </si>
  <si>
    <t>okrasná mříž kruhová prům. 1,6m vč. základového rámu a chráničky kmene</t>
  </si>
  <si>
    <t>1173871563</t>
  </si>
  <si>
    <t>R26</t>
  </si>
  <si>
    <t>Úklid zpevněných ploch po výsadbě</t>
  </si>
  <si>
    <t>-1749494821</t>
  </si>
  <si>
    <t>R27</t>
  </si>
  <si>
    <t>voda na zalévání stromů během realizace</t>
  </si>
  <si>
    <t>-2111040669</t>
  </si>
  <si>
    <t>Instalace provzdušňovacích a vsakovacích prvků - flexibilní drenážní trubka, délka 1m</t>
  </si>
  <si>
    <t>-1570286216</t>
  </si>
  <si>
    <t>flexibilní drenážní trubka dílka 1m - bez zakrytí mřížkou</t>
  </si>
  <si>
    <t>bm</t>
  </si>
  <si>
    <t>614322048</t>
  </si>
  <si>
    <t>Přítomnost arboristy při hloubení výkopů v kořenovém prostoru stromů a při realizaci ochrany dubů - odhad</t>
  </si>
  <si>
    <t>-20165846</t>
  </si>
  <si>
    <t>Zvýšení koruny okr. třešně na podchodnou výšku směrem k nové cestě - realizace v e vhodném obdobíhrany dubů</t>
  </si>
  <si>
    <t>-624145984</t>
  </si>
  <si>
    <t>Biologická likvidace odpadu</t>
  </si>
  <si>
    <t>507094668</t>
  </si>
  <si>
    <t>19,2+0,25</t>
  </si>
  <si>
    <t>Likvidace výkopku z rýh</t>
  </si>
  <si>
    <t>-782794709</t>
  </si>
  <si>
    <t>Úklid zpevněných ploch a okolí po kácení</t>
  </si>
  <si>
    <t>1735176206</t>
  </si>
  <si>
    <t>998231311</t>
  </si>
  <si>
    <t>Přesun hmot pro sadovnické a krajinářské úpravy - strojně dopravní vzdálenost do 5000 m</t>
  </si>
  <si>
    <t>-224040860</t>
  </si>
  <si>
    <t>128,4+58,7+21,5+5,4</t>
  </si>
  <si>
    <t>TZB vně - Areálové r - TZB vně - Areálové rozvody ...</t>
  </si>
  <si>
    <t xml:space="preserve">    8 - Trubní vedení</t>
  </si>
  <si>
    <t>VRN - Vedlejší rozpočtové náklady</t>
  </si>
  <si>
    <t xml:space="preserve">    VRN1 - Průzkumné, geodetické a projektové práce</t>
  </si>
  <si>
    <t xml:space="preserve">    VRN4 - Inženýrská činnost</t>
  </si>
  <si>
    <t>131201102</t>
  </si>
  <si>
    <t>Hloubení nezapažených jam a zářezů s urovnáním dna do předepsaného profilu a spádu v hornině tř. 3 přes 100 do 1 000 m3</t>
  </si>
  <si>
    <t>4*5*7,5*1,5</t>
  </si>
  <si>
    <t>131201109</t>
  </si>
  <si>
    <t>Hloubení nezapažených jam a zářezů s urovnáním dna do předepsaného profilu a spádu Příplatek k cenám za lepivost horniny tř. 3</t>
  </si>
  <si>
    <t>30% z výkopku</t>
  </si>
  <si>
    <t>f40</t>
  </si>
  <si>
    <t>225*0,3 "Přepočtené koeficientem množství</t>
  </si>
  <si>
    <t>132201203</t>
  </si>
  <si>
    <t>Hloubení zapažených i nezapažených rýh šířky přes 600 do 2 000 mm s urovnáním dna do předepsaného profilu a spádu v hornině tř. 3 přes 1 000 do 5 000 m3</t>
  </si>
  <si>
    <t>35*2,0*4,6+53*2,0*3,4+119*1,2*2,5+232*0,8*1,5</t>
  </si>
  <si>
    <t>132201209</t>
  </si>
  <si>
    <t>Hloubení zapažených i nezapažených rýh šířky přes 600 do 2 000 mm s urovnáním dna do předepsaného profilu a spádu v hornině tř. 3 Příplatek k cenám za lepivost horniny tř. 3</t>
  </si>
  <si>
    <t>f31</t>
  </si>
  <si>
    <t>1317,8*0,3 "Přepočtené koeficientem množství</t>
  </si>
  <si>
    <t>151101102</t>
  </si>
  <si>
    <t>Zřízení pažení a rozepření stěn rýh pro podzemní vedení pro všechny šířky rýhy příložné pro jakoukoliv mezerovitost, hloubky do 4 m</t>
  </si>
  <si>
    <t>35*2,0*4,6+53*2,0*3,4+119*2*2,5</t>
  </si>
  <si>
    <t>151101112</t>
  </si>
  <si>
    <t>Odstranění pažení a rozepření stěn rýh pro podzemní vedení s uložením materiálu na vzdálenost do 3 m od kraje výkopu příložné, hloubky přes 2 do 4 m</t>
  </si>
  <si>
    <t>161101101</t>
  </si>
  <si>
    <t>Svislé přemístění výkopku bez naložení do dopravní nádoby avšak s vyprázdněním dopravní nádoby na hromadu nebo do dopravního prostředku z horniny tř. 1 až 4, při hloubce výkopu přes 1 do 2,5 m</t>
  </si>
  <si>
    <t>162301101</t>
  </si>
  <si>
    <t>Vodorovné přemístění výkopku nebo sypaniny po suchu na obvyklém dopravním prostředku, bez naložení výkopku, avšak se složením bez rozhrnutí z horniny tř. 1 až 4 na vzdálenost přes 50 do 500 m</t>
  </si>
  <si>
    <t>f4</t>
  </si>
  <si>
    <t>338,06*2 "Přepočtené koeficientem množství</t>
  </si>
  <si>
    <t>174101101</t>
  </si>
  <si>
    <t>Zásyp sypaninou z jakékoliv horniny s uložením výkopku ve vrstvách se zhutněním jam, šachet, rýh nebo kolem objektů v těchto vykopávkách</t>
  </si>
  <si>
    <t>175151101</t>
  </si>
  <si>
    <t>Obsypání potrubí strojně sypaninou z vhodných hornin tř. 1 až 4 nebo materiálem připraveným podél výkopu ve vzdálenosti do 3 m od jeho kraje, pro jakoukoliv hloubku výkopu a míru zhutnění bez prohození sypaniny</t>
  </si>
  <si>
    <t>35*2,0*0,5+53*2,0*0,45+119*1,2*0,5+232*0,8*0,45</t>
  </si>
  <si>
    <t>58337303</t>
  </si>
  <si>
    <t>štěrkopísek frakce 0-8</t>
  </si>
  <si>
    <t>f2</t>
  </si>
  <si>
    <t>237,62*2 "Přepočtené koeficientem množství</t>
  </si>
  <si>
    <t>451573111</t>
  </si>
  <si>
    <t>Lože pod potrubí, stoky a drobné objekty v otevřeném výkopu z písku a štěrkopísku do 63 mm</t>
  </si>
  <si>
    <t>35*2,0*0,1+53*2,0*0,1+119*1,2*0,1+232*0,8*0,1</t>
  </si>
  <si>
    <t>Trubní vedení</t>
  </si>
  <si>
    <t>871350410</t>
  </si>
  <si>
    <t xml:space="preserve">Montáž kanalizačního potrubí z plastů z polypropylenu PP korugovaného SN 10 DN 150 </t>
  </si>
  <si>
    <t>28615003</t>
  </si>
  <si>
    <t>trubka kanalizační  PP DIN UR-2 DN 150x5000 mm SN10</t>
  </si>
  <si>
    <t>871350410a</t>
  </si>
  <si>
    <t xml:space="preserve">Montáž kanalizačního potrubí z plastů z polypropylenu PP korugovaného SN 10 DN 200 </t>
  </si>
  <si>
    <t>28615006</t>
  </si>
  <si>
    <t>trubka kanalizační  PP DIN UR-2 DN 200x5000 mm SN10</t>
  </si>
  <si>
    <t>894221R02</t>
  </si>
  <si>
    <t>Šachta kanalizační z betonu, DN 1000, hl. 5,0 m</t>
  </si>
  <si>
    <t>soubor</t>
  </si>
  <si>
    <t>894221R03</t>
  </si>
  <si>
    <t>Šachta kanalizační z betonu, DN 1000, hl. 4,6 m</t>
  </si>
  <si>
    <t>894221R04</t>
  </si>
  <si>
    <t>Šachta kanalizační z betonu, DN 800, hl. 4,2 m</t>
  </si>
  <si>
    <t>894221R05</t>
  </si>
  <si>
    <t>Šachta kanalizační z betonu, DN 800, hl. 2,0 - 3,0 m</t>
  </si>
  <si>
    <t>895971R02</t>
  </si>
  <si>
    <t xml:space="preserve">Retenční nádrž - prefabrikovaná ŽB nádrž bez zabudované technologie, nosnost stropu D400; užitný objem 38 m3 ,vč. regulace ; včetně dodávky montáže a dopravy 2x vstupní šachta DN 1000 do retenční nádrže, včetně poklopu D400 </t>
  </si>
  <si>
    <t>998276101</t>
  </si>
  <si>
    <t>Přesun hmot pro trubní vedení hloubené z trub z plastických hmot nebo sklolaminátových pro vodovody nebo kanalizace v otevřeném výkopu dopravní vzdálenost do 15 m</t>
  </si>
  <si>
    <t>998276124</t>
  </si>
  <si>
    <t>Přesun hmot pro trubní vedení hloubené z trub z plastických hmot nebo sklolaminátových Příplatek k cenám za zvětšený přesun přes vymezenou největší dopravní vzdálenost do 500 m</t>
  </si>
  <si>
    <t>Vedlejší rozpočtové náklady</t>
  </si>
  <si>
    <t>VRN1</t>
  </si>
  <si>
    <t>Průzkumné, geodetické a projektové práce</t>
  </si>
  <si>
    <t>012303000</t>
  </si>
  <si>
    <t>Geodetické práce po výstavbě</t>
  </si>
  <si>
    <t>013254000</t>
  </si>
  <si>
    <t>VRN4</t>
  </si>
  <si>
    <t>Inženýrská činnost</t>
  </si>
  <si>
    <t>043114000</t>
  </si>
  <si>
    <t>Zkoušky těsnosti</t>
  </si>
  <si>
    <t>TZB vně - Přeložka p - TZB vně - Přeložka plynovodu</t>
  </si>
  <si>
    <t>121101103</t>
  </si>
  <si>
    <t>Sejmutí ornice nebo lesní půdy s vodorovným přemístěním na hromady v místě upotřebení nebo na dočasné či trvalé skládky se složením, na vzdálenost přes 100 do 250 m</t>
  </si>
  <si>
    <t>132201202</t>
  </si>
  <si>
    <t>Hloubení zapažených i nezapažených rýh šířky přes 600 do 2 000 mm s urovnáním dna do předepsaného profilu a spádu v hornině tř. 3 přes 100 do 1 000 m3</t>
  </si>
  <si>
    <t>51*0,8*1,6+143*0,8*2</t>
  </si>
  <si>
    <t>f30</t>
  </si>
  <si>
    <t>294,08*0,3 "Přepočtené koeficientem množství</t>
  </si>
  <si>
    <t>151101101</t>
  </si>
  <si>
    <t>Zřízení pažení a rozepření stěn rýh pro podzemní vedení pro všechny šířky rýhy příložné pro jakoukoliv mezerovitost, hloubky do 2 m</t>
  </si>
  <si>
    <t>151101111</t>
  </si>
  <si>
    <t>Odstranění pažení a rozepření stěn rýh pro podzemní vedení s uložením materiálu na vzdálenost do 3 m od kraje výkopu příložné, hloubky do 2 m</t>
  </si>
  <si>
    <t>51*2*1,6+143*2*2</t>
  </si>
  <si>
    <t>120,08*2 "Přepočtené koeficientem množství</t>
  </si>
  <si>
    <t>51*0,8*0,6+143*0,8*0,7</t>
  </si>
  <si>
    <t>104,56*2 "Přepočtené koeficientem množství</t>
  </si>
  <si>
    <t>77,3</t>
  </si>
  <si>
    <t>f45</t>
  </si>
  <si>
    <t>77,3*0,15 "Přepočtené koeficientem množství</t>
  </si>
  <si>
    <t>181951101</t>
  </si>
  <si>
    <t>Úprava pláně vyrovnáním výškových rozdílů v hornině tř. 1 až 4 bez zhutnění</t>
  </si>
  <si>
    <t>51*0,8*0,1+143*0,8*0,1</t>
  </si>
  <si>
    <t>871371141</t>
  </si>
  <si>
    <t>Montáž potrubí z plastů v otevřeném výkopu z polyetylenu PE 100 svařovaných na tupo SDR 11/PN16 D 315 x 28,6 mm</t>
  </si>
  <si>
    <t>28613473</t>
  </si>
  <si>
    <t>potrubí plynovodní PE100 SDR 17, tyče 12 m, 315x18,7 mm</t>
  </si>
  <si>
    <t>871391141</t>
  </si>
  <si>
    <t>Montáž potrubí z plastů v otevřeném výkopu z polyetylenu PE 100 svařovaných na tupo SDR 11/PN16 D 400 x 36,3 mm</t>
  </si>
  <si>
    <t>28613475</t>
  </si>
  <si>
    <t>potrubí plynovodní PE100 SDR 17 tyče 12m 400x23,7mm</t>
  </si>
  <si>
    <t>877321101</t>
  </si>
  <si>
    <t>Montáž tvarovek na plastovém potrubí z polyetylenu PE 100 SDR 11/PN16 spojek, oblouků nebo redukcí d 160</t>
  </si>
  <si>
    <t>286R0012</t>
  </si>
  <si>
    <t>přechodka PE/ocel 160/150</t>
  </si>
  <si>
    <t>877371101</t>
  </si>
  <si>
    <t>Montáž tvarovek na plastovém potrubí z polyetylenu PE 100 SDR 11/PN16 spojek, oblouků nebo redukcí d 315</t>
  </si>
  <si>
    <t>286R0004</t>
  </si>
  <si>
    <t>oblouk PE 315/11° PE 100</t>
  </si>
  <si>
    <t>286R0005</t>
  </si>
  <si>
    <t>oblouk PE 315/45° PE 100</t>
  </si>
  <si>
    <t>286R0006</t>
  </si>
  <si>
    <t>oblouk PE 315/90° PE 100</t>
  </si>
  <si>
    <t>286R0011</t>
  </si>
  <si>
    <t>přechodka PE/ocel 315/300</t>
  </si>
  <si>
    <t>877391101</t>
  </si>
  <si>
    <t>Montáž tvarovek na plastovém potrubí z polyetylenu PE 100 SDR 11/PN16 spojek, oblouků nebo redukcí d 400</t>
  </si>
  <si>
    <t>286R0001</t>
  </si>
  <si>
    <t>oblouk PE 400/11° PE 100</t>
  </si>
  <si>
    <t>286R0002</t>
  </si>
  <si>
    <t>oblouk PE 400/45° PE 100</t>
  </si>
  <si>
    <t>286R0003</t>
  </si>
  <si>
    <t>oblouk PE 400/90° PE 100</t>
  </si>
  <si>
    <t>286R0007</t>
  </si>
  <si>
    <t>redukce PE 400/160 PE 100</t>
  </si>
  <si>
    <t>286R0008</t>
  </si>
  <si>
    <t>redukce PE 400/315 PE 100</t>
  </si>
  <si>
    <t>286R0009</t>
  </si>
  <si>
    <t>přechodka PE/ocel 400/300</t>
  </si>
  <si>
    <t>286R0010</t>
  </si>
  <si>
    <t>přechodka PE/ocel 400/350</t>
  </si>
  <si>
    <t>87735111R</t>
  </si>
  <si>
    <t>Montáž tvarovek na plastovém potrubí z polyetylenu PE 100 SDR 11/PN16 T-kusů d 400</t>
  </si>
  <si>
    <t>286R0020</t>
  </si>
  <si>
    <t>T-kus PE 400/400 PE 100</t>
  </si>
  <si>
    <t>891311112</t>
  </si>
  <si>
    <t>Montáž armatur na potrubí šoupátek nebo klapek uzavíracích v otevřeném výkopu nebo v šachtách s osazením zemní soupravy (bez poklopů) DN 150</t>
  </si>
  <si>
    <t>551R0001</t>
  </si>
  <si>
    <t>uzavírací šoupě pro plyn DN 150</t>
  </si>
  <si>
    <t>42291074</t>
  </si>
  <si>
    <t>souprava zemní pro šoupátka DN 100-150mm Rd 1,5 m</t>
  </si>
  <si>
    <t>891391112</t>
  </si>
  <si>
    <t>Montáž armatur na potrubí šoupátek nebo klapek uzavíracích v otevřeném výkopu nebo v šachtách s osazením zemní soupravy (bez poklopů) DN 400</t>
  </si>
  <si>
    <t>551R0002</t>
  </si>
  <si>
    <t>uzavírací šoupě pro plyn DN 400</t>
  </si>
  <si>
    <t>422R0002</t>
  </si>
  <si>
    <t>souprava zemní pro šoupátka DN 400 mm, Rd 1,5 m</t>
  </si>
  <si>
    <t>899401112</t>
  </si>
  <si>
    <t>Osazení poklopů litinových šoupátkových</t>
  </si>
  <si>
    <t>42291352</t>
  </si>
  <si>
    <t>poklop litinový šoupátkový pro zemní soupravy osazení do terénu a do vozovky</t>
  </si>
  <si>
    <t>899721111</t>
  </si>
  <si>
    <t>Signalizační vodič na potrubí PVC DN do 150 mm</t>
  </si>
  <si>
    <t>899722113</t>
  </si>
  <si>
    <t>Krytí potrubí z plastů výstražnou fólií z PVC šířky 34cm</t>
  </si>
  <si>
    <t>012103000</t>
  </si>
  <si>
    <t>Geodetické práce před výstavbou</t>
  </si>
  <si>
    <t>Zkoušky tlakové, revize</t>
  </si>
  <si>
    <t>04311400R</t>
  </si>
  <si>
    <t>Odstavení a znovuzpovoznění plynovodu při napojení nových potrubí, spolupráce se správcem sítě</t>
  </si>
  <si>
    <t>TZB vně - Přeložka v - TZB vně - Přeložka vodovodu</t>
  </si>
  <si>
    <t>113107322</t>
  </si>
  <si>
    <t>Odstranění podkladů nebo krytů strojně plochy jednotlivě do 50 m2 s přemístěním hmot na skládku na vzdálenost do 3 m nebo s naložením na dopravní prostředek z kameniva hrubého drceného, o tl. vrstvy přes 100 do 200 mm</t>
  </si>
  <si>
    <t>13,7</t>
  </si>
  <si>
    <t>113154124</t>
  </si>
  <si>
    <t>Frézování živičného podkladu nebo krytu s naložením na dopravní prostředek plochy do 500 m2 bez překážek v trase pruhu šířky přes 0,5 m do 1 m, tloušťky vrstvy 100 mm</t>
  </si>
  <si>
    <t>113155124</t>
  </si>
  <si>
    <t>Frézování betonového podkladu nebo krytu s naložením na dopravní prostředek plochy do 500 m2 bez překážek v trase pruhu šířky přes 0,5 m do 1 m, tloušťky vrstvy 100 mm</t>
  </si>
  <si>
    <t>99*0,8*2,2</t>
  </si>
  <si>
    <t>174,24*0,3 "Přepočtené koeficientem množství</t>
  </si>
  <si>
    <t>99*2*2,2</t>
  </si>
  <si>
    <t>43,56*2 "Přepočtené koeficientem množství</t>
  </si>
  <si>
    <t>99*0,8*0,45</t>
  </si>
  <si>
    <t>35,64*2 "Přepočtené koeficientem množství</t>
  </si>
  <si>
    <t>30,3</t>
  </si>
  <si>
    <t>30,3*0,15 "Přepočtené koeficientem množství</t>
  </si>
  <si>
    <t>99*0,8*0,1</t>
  </si>
  <si>
    <t>452313151</t>
  </si>
  <si>
    <t>Podkladní a zajišťovací konstrukce z betonu prostého v otevřeném výkopu bloky pro potrubí z betonu tř. C 20/25</t>
  </si>
  <si>
    <t>564761111</t>
  </si>
  <si>
    <t>Podklad nebo kryt z kameniva hrubého drceného vel. 32-63 mm s rozprostřením a zhutněním, po zhutnění tl. 200 mm</t>
  </si>
  <si>
    <t>565175111</t>
  </si>
  <si>
    <t>Asfaltový beton vrstva podkladní ACP 16 (obalované kamenivo střednězrnné - OKS) s rozprostřením a zhutněním v pruhu šířky do 3 m, po zhutnění tl. 100 mm</t>
  </si>
  <si>
    <t>573411101</t>
  </si>
  <si>
    <t>Jednoduchý nátěr JN s posypem kamenivem a se zaválcováním z asfaltu silničního, v množství 0,70 kg/m2</t>
  </si>
  <si>
    <t>577144111</t>
  </si>
  <si>
    <t>Asfaltový beton vrstva obrusná ACO 11 (ABS) s rozprostřením a se zhutněním z nemodifikovaného asfaltu v pruhu šířky do 3 m tř. I, po zhutnění tl. 50 mm</t>
  </si>
  <si>
    <t>577145112</t>
  </si>
  <si>
    <t>Asfaltový beton vrstva ložní ACL 16 (ABH) s rozprostřením a zhutněním z nemodifikovaného asfaltu v pruhu šířky do 3 m, po zhutnění tl. 50 mm</t>
  </si>
  <si>
    <t>871321R01</t>
  </si>
  <si>
    <t>Propojení se stávajícím řadem DN 150</t>
  </si>
  <si>
    <t>552R0001</t>
  </si>
  <si>
    <t>spojka vodovodní vícefunkční DN 150</t>
  </si>
  <si>
    <t>851311131</t>
  </si>
  <si>
    <t>Montáž potrubí z trub litinových tlakových hrdlových v otevřeném výkopu s integrovaným těsněním DN 150</t>
  </si>
  <si>
    <t>55253018</t>
  </si>
  <si>
    <t>trouba vodovodní litinová hrdlová 6 m DN 150 mm</t>
  </si>
  <si>
    <t>857241130</t>
  </si>
  <si>
    <t xml:space="preserve">Montáž litinových tvarovek na potrubí litinovém tlakovém jednoosých na potrubí z trub hrdlových v otevřeném výkopu, kanálu nebo v šachtě s integrovaným těsněním DN 50 </t>
  </si>
  <si>
    <t>55253487</t>
  </si>
  <si>
    <t>tvarovka přírubová litinová s hladkým koncem, F-kus DN 50mm</t>
  </si>
  <si>
    <t>857241131</t>
  </si>
  <si>
    <t>Montáž litinových tvarovek na potrubí litinovém tlakovém jednoosých na potrubí z trub hrdlových v otevřeném výkopu, kanálu nebo v šachtě s integrovaným těsněním DN 80</t>
  </si>
  <si>
    <t>55259482</t>
  </si>
  <si>
    <t>koleno hrdlové tvárná litina DN 80-90°</t>
  </si>
  <si>
    <t>857311131</t>
  </si>
  <si>
    <t>Montáž litinových tvarovek na potrubí litinovém tlakovém jednoosých na potrubí z trub hrdlových v otevřeném výkopu, kanálu nebo v šachtě s integrovaným těsněním DN 150</t>
  </si>
  <si>
    <t>55259414</t>
  </si>
  <si>
    <t>koleno hrdlové tvárná litina DN 150-11,25°</t>
  </si>
  <si>
    <t>55259434</t>
  </si>
  <si>
    <t>koleno hrdlové tvárná litina DN 150-22 1/2°</t>
  </si>
  <si>
    <t>552R0002</t>
  </si>
  <si>
    <t>koleno hrdlové tvárná litina DN 150-30°</t>
  </si>
  <si>
    <t>55259473</t>
  </si>
  <si>
    <t>koleno hrdlové tvárná litina DN 150-45°</t>
  </si>
  <si>
    <t>857242122</t>
  </si>
  <si>
    <t>Montáž litinových tvarovek na potrubí litinovém tlakovém jednoosých na potrubí z trub přírubových v otevřeném výkopu, kanálu nebo v šachtě DN 80</t>
  </si>
  <si>
    <t>55250642</t>
  </si>
  <si>
    <t>koleno přírubové s patkou PP litinové DN 80</t>
  </si>
  <si>
    <t>857313131</t>
  </si>
  <si>
    <t>Montáž litinových tvarovek na potrubí litinovém tlakovém odbočných na potrubí z trub hrdlových v otevřeném výkopu, kanálu nebo v šachtě s integrovaným těsněním DN 150</t>
  </si>
  <si>
    <t>552R0003</t>
  </si>
  <si>
    <t>tvarovka hrdlová s hrdlovou odbočkou z tvárné litiny, DN 150/50 mm</t>
  </si>
  <si>
    <t>55253815</t>
  </si>
  <si>
    <t>tvarovka hrdlová s hrdlovou odbočkou z tvárné litiny, DN 150/80 mm</t>
  </si>
  <si>
    <t>55253818</t>
  </si>
  <si>
    <t>tvarovka hrdlová s hrdlovou odbočkou z tvárné litiny, DN 150/150 mm</t>
  </si>
  <si>
    <t>891211112</t>
  </si>
  <si>
    <t>Montáž vodovodních armatur na potrubí šoupátek nebo klapek uzavíracích v otevřeném výkopu nebo v šachtách s osazením zemní soupravy (bez poklopů) DN 50</t>
  </si>
  <si>
    <t>42221114</t>
  </si>
  <si>
    <t>šoupátko s přírubami, voda DN 50mm PN16</t>
  </si>
  <si>
    <t>42291078</t>
  </si>
  <si>
    <t>souprava zemní pro šoupátka DN 40-50 mm, Rd 2,0 m</t>
  </si>
  <si>
    <t>891241112</t>
  </si>
  <si>
    <t>Montáž vodovodních armatur na potrubí šoupátek nebo klapek uzavíracích v otevřeném výkopu nebo v šachtách s osazením zemní soupravy (bez poklopů) DN 80</t>
  </si>
  <si>
    <t>42221132</t>
  </si>
  <si>
    <t>šoupátko s hrdly, voda PN16 DN/D 80/90</t>
  </si>
  <si>
    <t>42291079</t>
  </si>
  <si>
    <t>souprava zemní pro šoupátka DN 65-80 mm, Rd 2,0 m</t>
  </si>
  <si>
    <t>891247111</t>
  </si>
  <si>
    <t>Montáž vodovodních armatur na potrubí hydrantů podzemních (bez osazení poklopů) DN 80</t>
  </si>
  <si>
    <t>42273591</t>
  </si>
  <si>
    <t>hydrant podzemní DN80 PN16 jednoduchý uzávěr, krycí výška 1500 mm</t>
  </si>
  <si>
    <t>899401113</t>
  </si>
  <si>
    <t>Osazení poklopů litinových hydrantových</t>
  </si>
  <si>
    <t>42291452</t>
  </si>
  <si>
    <t>poklop litinový - hydrantový DN 80</t>
  </si>
  <si>
    <t>120</t>
  </si>
  <si>
    <t>919112114</t>
  </si>
  <si>
    <t>Řezání dilatačních spár v živičném krytu příčných nebo podélných, šířky 4 mm, hloubky přes 90 do 100 mm</t>
  </si>
  <si>
    <t>122</t>
  </si>
  <si>
    <t>28*2+1,2*2</t>
  </si>
  <si>
    <t>997221571</t>
  </si>
  <si>
    <t>Vodorovná doprava vybouraných hmot bez naložení, ale se složením a s hrubým urovnáním na vzdálenost do 1 km</t>
  </si>
  <si>
    <t>124</t>
  </si>
  <si>
    <t>997221579</t>
  </si>
  <si>
    <t>Vodorovná doprava vybouraných hmot bez naložení, ale se složením a s hrubým urovnáním na vzdálenost Příplatek k ceně za každý další i započatý 1 km přes 1 km</t>
  </si>
  <si>
    <t>126</t>
  </si>
  <si>
    <t>10,987*10 "Přepočtené koeficientem množství</t>
  </si>
  <si>
    <t>997221611</t>
  </si>
  <si>
    <t>Nakládání na dopravní prostředky pro vodorovnou dopravu suti</t>
  </si>
  <si>
    <t>128</t>
  </si>
  <si>
    <t>130</t>
  </si>
  <si>
    <t>132</t>
  </si>
  <si>
    <t>998273102</t>
  </si>
  <si>
    <t>Přesun hmot pro trubní vedení hloubené z trub litinových pro vodovody nebo kanalizace v otevřeném výkopu dopravní vzdálenost do 15 m</t>
  </si>
  <si>
    <t>134</t>
  </si>
  <si>
    <t>998273124</t>
  </si>
  <si>
    <t>Přesun hmot pro trubní vedení hloubené z trub litinových Příplatek k cenám za zvětšený přesun přes vymezenou největší dopravní vzdálenost do 500 m</t>
  </si>
  <si>
    <t>136</t>
  </si>
  <si>
    <t>138</t>
  </si>
  <si>
    <t>140</t>
  </si>
  <si>
    <t>142</t>
  </si>
  <si>
    <t>Zkoušky tlakové, proplach a desinfekce</t>
  </si>
  <si>
    <t>144</t>
  </si>
  <si>
    <t>Odstavení a znovuzpovoznění vodovodu při napojení nových potrubí, spolupráce se správcem sítě</t>
  </si>
  <si>
    <t>146</t>
  </si>
  <si>
    <t>TZB vně - Přípoj (1) - TZB vně - Přípojky_rozvody plyn</t>
  </si>
  <si>
    <t xml:space="preserve">    723 - Zdravotechnika - vnitřní plynovod</t>
  </si>
  <si>
    <t>132201201</t>
  </si>
  <si>
    <t>Hloubení zapažených i nezapažených rýh šířky přes 600 do 2 000 mm s urovnáním dna do předepsaného profilu a spádu v hornině tř. 3 do 100 m3</t>
  </si>
  <si>
    <t>57*0,8*1,5</t>
  </si>
  <si>
    <t>f20</t>
  </si>
  <si>
    <t>68,4*0,3 "Přepočtené koeficientem množství</t>
  </si>
  <si>
    <t>20,52*2 "Přepočtené koeficientem množství</t>
  </si>
  <si>
    <t>57*0,8*0,35</t>
  </si>
  <si>
    <t>15,96*2 "Přepočtené koeficientem množství</t>
  </si>
  <si>
    <t>57*0,8*0,1</t>
  </si>
  <si>
    <t>871181211</t>
  </si>
  <si>
    <t>Montáž potrubí z plastů v otevřeném výkopu z polyetylenu PE 100 svařovaných elektrotvarovkou SDR 11/PN16 D 50 x 4,6 mm</t>
  </si>
  <si>
    <t>28613493</t>
  </si>
  <si>
    <t>potrubí plynovodní PE100 SDR 11 tyče 12m se signalizační vrstvou 50x4,6mm</t>
  </si>
  <si>
    <t>871211211</t>
  </si>
  <si>
    <t>Montáž potrubí z plastů v otevřeném výkopu z polyetylenu PE 100 svařovaných elektrotvarovkou SDR 11/PN16 D 63 x 5,8 mm</t>
  </si>
  <si>
    <t>28613494</t>
  </si>
  <si>
    <t>potrubí plynovodní PE100 SDR 11 tyče 12m se signalizační vrstvou 63x5,8mm</t>
  </si>
  <si>
    <t>891379111</t>
  </si>
  <si>
    <t>Montáž vodovodních armatur na potrubí navrtávacích pasů s ventilem Jt 1 MPa, na potrubí z trub litinových, ocelových nebo plastických hmot DN 300</t>
  </si>
  <si>
    <t>42271418</t>
  </si>
  <si>
    <t>pas navrtávací z tvárné litiny DN 300, rozsah (324-327), odbočky 1",5/4",6/4",2"</t>
  </si>
  <si>
    <t>891181112</t>
  </si>
  <si>
    <t>Montáž vodovodních armatur na potrubí šoupátek nebo klapek uzavíracích v otevřeném výkopu nebo v šachtách s osazením zemní soupravy (bez poklopů) DN 40</t>
  </si>
  <si>
    <t>422211R6</t>
  </si>
  <si>
    <t>šoupátko s PE vevařovacími konci, plyn PN 10 DN 40/50 PE 100</t>
  </si>
  <si>
    <t>42291072</t>
  </si>
  <si>
    <t>souprava zemní pro šoupátka DN 40-50mm Rd 1,5 m</t>
  </si>
  <si>
    <t>422211R7</t>
  </si>
  <si>
    <t>šoupátko s PE vevařovacími konci, plyn PN 10 DN 50/63 PE 100</t>
  </si>
  <si>
    <t>723</t>
  </si>
  <si>
    <t>Zdravotechnika - vnitřní plynovod</t>
  </si>
  <si>
    <t>723231166</t>
  </si>
  <si>
    <t>Armatury se dvěma závity kohouty kulové PN 42 do 185°C plnoprůtokové vnitřní závit těžká řada G 1 1/2</t>
  </si>
  <si>
    <t>723231167</t>
  </si>
  <si>
    <t>Armatury se dvěma závity kohouty kulové PN 42 do 185°C plnoprůtokové vnitřní závit těžká řada G 2</t>
  </si>
  <si>
    <t>Zkoušky tlakové, revize plynovodu</t>
  </si>
  <si>
    <t>TZB vně - Přípojka k - TZB vně - Přípojka kanalizace</t>
  </si>
  <si>
    <t>13*2</t>
  </si>
  <si>
    <t>13*2*4,0</t>
  </si>
  <si>
    <t>104*0,3 "Přepočtené koeficientem množství</t>
  </si>
  <si>
    <t>15,6*2 "Přepočtené koeficientem množství</t>
  </si>
  <si>
    <t>13*2*0,5</t>
  </si>
  <si>
    <t>13*2 "Přepočtené koeficientem množství</t>
  </si>
  <si>
    <t>356932031</t>
  </si>
  <si>
    <t>Stokové vložky kameninové osazované na cementovou maltu MC 10 dodatečně ve stoce ze železového betonu jednopásové DN 200</t>
  </si>
  <si>
    <t>13*2*0,1</t>
  </si>
  <si>
    <t>831352121</t>
  </si>
  <si>
    <t>Montáž potrubí z trub kameninových hrdlových s integrovaným těsněním v otevřeném výkopu ve sklonu do 20 % DN 200</t>
  </si>
  <si>
    <t>59710704</t>
  </si>
  <si>
    <t>trouba kameninová glazovaná pouze uvnitř DN 200mm L2,50m spojovací systém C Třída 240</t>
  </si>
  <si>
    <t>13*1,015 "Přepočtené koeficientem množství</t>
  </si>
  <si>
    <t>894221R01</t>
  </si>
  <si>
    <t>Šachta kanalizační z betonu, DN 1000, hl. 3,5 m</t>
  </si>
  <si>
    <t>13*2+2*2</t>
  </si>
  <si>
    <t>977151126</t>
  </si>
  <si>
    <t>Jádrové vrty diamantovými korunkami do stavebních materiálů (železobetonu, betonu, cihel, obkladů, dlažeb, kamene) průměru přes 200 do 225 mm</t>
  </si>
  <si>
    <t>21,011*10 "Přepočtené koeficientem množství</t>
  </si>
  <si>
    <t>TZB vně - Přípojky_r - TZB vně - Přípojky_rozvody voda</t>
  </si>
  <si>
    <t xml:space="preserve">    722 - Zdravotechnika - vnitřní vodovod</t>
  </si>
  <si>
    <t>31*0,8*1,8+32*1,0*1,6</t>
  </si>
  <si>
    <t>95,84*0,3 "Přepočtené koeficientem množství</t>
  </si>
  <si>
    <t>31*2*1,8+32*2*1,6</t>
  </si>
  <si>
    <t>27,16*2 "Přepočtené koeficientem množství</t>
  </si>
  <si>
    <t>31*0,8*0,35+32*1,0*0,4</t>
  </si>
  <si>
    <t>21,48*2 "Přepočtené koeficientem množství</t>
  </si>
  <si>
    <t>31*0,8*0,1+32*1,0*0,1</t>
  </si>
  <si>
    <t>871161211</t>
  </si>
  <si>
    <t>Montáž vodovodního potrubí z plastů v otevřeném výkopu z polyetylenu PE 100 svařovaných elektrotvarovkou SDR 11/PN16 D 32 x 3,0 mm</t>
  </si>
  <si>
    <t>28613595</t>
  </si>
  <si>
    <t>potrubí dvouvrstvé PE100 s 10% signalizační vrstvou SDR 11 32x3,0 dl 12m</t>
  </si>
  <si>
    <t>871171211</t>
  </si>
  <si>
    <t>Montáž vodovodního potrubí z plastů v otevřeném výkopu z polyetylenu PE 100 svařovaných elektrotvarovkou SDR 11/PN16 D 40 x 3,7 mm</t>
  </si>
  <si>
    <t>28613596</t>
  </si>
  <si>
    <t>potrubí dvouvrstvé PE100 s 10% signalizační vrstvou SDR 11 40x3,7 dl 12m</t>
  </si>
  <si>
    <t>Montáž vodovodního potrubí z plastů v otevřeném výkopu z polyetylenu PE 100 svařovaných elektrotvarovkou SDR 11/PN16 D 50 x 4,6 mm</t>
  </si>
  <si>
    <t>28613597</t>
  </si>
  <si>
    <t>potrubí dvouvrstvé PE100 s 10% signalizační vrstvou SDR 11 50x4,6 dl 12m</t>
  </si>
  <si>
    <t>871241211</t>
  </si>
  <si>
    <t>Montáž vodovodního potrubí z plastů v otevřeném výkopu z polyetylenu PE 100 svařovaných elektrotvarovkou SDR 11/PN16 D 90 x 8,2 mm</t>
  </si>
  <si>
    <t>28613600</t>
  </si>
  <si>
    <t>potrubí dvouvrstvé PE100 s 10% signalizační vrstvou SDR 11 90x8,2 dl 12m</t>
  </si>
  <si>
    <t>722</t>
  </si>
  <si>
    <t>Zdravotechnika - vnitřní vodovod</t>
  </si>
  <si>
    <t>722270103</t>
  </si>
  <si>
    <t>Vodoměrové sestavy závitové G 5/4</t>
  </si>
  <si>
    <t>722270104</t>
  </si>
  <si>
    <t>Vodoměrové sestavy závitové G 6/4</t>
  </si>
  <si>
    <t>TZB vnitřky_SO 0 (1) - TZB vnitřky_SO 01 - vzduchot...</t>
  </si>
  <si>
    <t xml:space="preserve">    751 - Vzduchotechnika</t>
  </si>
  <si>
    <t>HZS - Hodinové zúčtovací sazby</t>
  </si>
  <si>
    <t>751</t>
  </si>
  <si>
    <t>Vzduchotechnika</t>
  </si>
  <si>
    <t>751R00101</t>
  </si>
  <si>
    <t>Ventilátor DN 160, 415 m3/hod</t>
  </si>
  <si>
    <t>751R00102</t>
  </si>
  <si>
    <t>Ventilátor DN 100, 50 m3/hod</t>
  </si>
  <si>
    <t>751R00103</t>
  </si>
  <si>
    <t>Zpětná klapka DN 100</t>
  </si>
  <si>
    <t>751R00104</t>
  </si>
  <si>
    <t>Zpětná klapka DN 160</t>
  </si>
  <si>
    <t>751R00105</t>
  </si>
  <si>
    <t>Výfuková hlavice DN 100</t>
  </si>
  <si>
    <t>751R00106</t>
  </si>
  <si>
    <t>Výfuková hlavice DN 160</t>
  </si>
  <si>
    <t>751R00107</t>
  </si>
  <si>
    <t>Talířový ventil DN 100</t>
  </si>
  <si>
    <t>751R00108</t>
  </si>
  <si>
    <t>Spiro potrubí pozinkované kruhové, DN 100</t>
  </si>
  <si>
    <t>751R00109</t>
  </si>
  <si>
    <t>Spiro potrubí pozinkované kruhové, DN 160</t>
  </si>
  <si>
    <t>998751101</t>
  </si>
  <si>
    <t>Přesun hmot pro vzduchotechniku stanovený z hmotnosti přesunovaného materiálu vodorovná dopravní vzdálenost do 100 m v objektech výšky do 12 m</t>
  </si>
  <si>
    <t>998751181</t>
  </si>
  <si>
    <t>Přesun hmot pro vzduchotechniku stanovený z hmotnosti přesunovaného materiálu Příplatek k cenám za přesun prováděný bez použití mechanizace pro jakoukoliv výšku objektu</t>
  </si>
  <si>
    <t>HZS</t>
  </si>
  <si>
    <t>Hodinové zúčtovací sazby</t>
  </si>
  <si>
    <t>HZS2491</t>
  </si>
  <si>
    <t>Hodinové zúčtovací sazby profesí PSV zednické výpomoci a pomocné práce PSV dělník zednických výpomocí</t>
  </si>
  <si>
    <t>262144</t>
  </si>
  <si>
    <t>Inženýrská činnost zkoušky a ostatní měření zkoušky topné, zaregulování soustavy, uvedení do provozu</t>
  </si>
  <si>
    <t>CS ÚRS 2016 01</t>
  </si>
  <si>
    <t>TZB vnitřky_SO 0 (2) - TZB vnitřky_SO 01 - vytápění...</t>
  </si>
  <si>
    <t xml:space="preserve">    735 - Ústřední vytápění - otopná tělesa</t>
  </si>
  <si>
    <t>735</t>
  </si>
  <si>
    <t>Ústřední vytápění - otopná tělesa</t>
  </si>
  <si>
    <t>735531R01</t>
  </si>
  <si>
    <t>Elektrické topné kabely o výkonu 18 W/m, celkový výkon 270 W</t>
  </si>
  <si>
    <t>735531R02</t>
  </si>
  <si>
    <t>Elektrické topné kabely o výkonu 18 W/m, celkový výkon 360 W</t>
  </si>
  <si>
    <t>735531R03</t>
  </si>
  <si>
    <t>Elektrické topné kabely o výkonu 18 W/m, celkový výkon 720 W</t>
  </si>
  <si>
    <t>735531R04</t>
  </si>
  <si>
    <t>Elektrické vytápění - termostat</t>
  </si>
  <si>
    <t>735531R10</t>
  </si>
  <si>
    <t>Stropní skleněný elektrický sálavý panel 600 x 600 mm, 300 W</t>
  </si>
  <si>
    <t>998735101</t>
  </si>
  <si>
    <t>Přesun hmot pro otopná tělesa stanovený z hmotnosti přesunovaného materiálu vodorovná dopravní vzdálenost do 50 m v objektech výšky do 6 m</t>
  </si>
  <si>
    <t>998735181</t>
  </si>
  <si>
    <t>Přesun hmot pro otopná tělesa stanovený z hmotnosti přesunovaného materiálu Příplatek k cenám za přesun prováděný bez použití mechanizace pro jakoukoliv výšku objektu</t>
  </si>
  <si>
    <t>TZB vnitřky_SO 01 -  - TZB vnitřky_SO 01 - zdravote...</t>
  </si>
  <si>
    <t xml:space="preserve">    721 - Zdravotechnika - vnitřní kanalizace</t>
  </si>
  <si>
    <t xml:space="preserve">    725 - Zdravotechnika - zařizovací předměty</t>
  </si>
  <si>
    <t xml:space="preserve">    726 - Zdravotechnika - předstěnové instalace</t>
  </si>
  <si>
    <t>132201101</t>
  </si>
  <si>
    <t>Hloubení zapažených i nezapažených rýh šířky do 600 mm s urovnáním dna do předepsaného profilu a spádu v hornině tř. 3 do 100 m3</t>
  </si>
  <si>
    <t>132201109</t>
  </si>
  <si>
    <t>Hloubení zapažených i nezapažených rýh šířky do 600 mm s urovnáním dna do předepsaného profilu a spádu v hornině tř. 3 Příplatek k cenám za lepivost horniny tř. 3</t>
  </si>
  <si>
    <t>27,36*0,3 "Přepočtené koeficientem množství</t>
  </si>
  <si>
    <t>11,4*2 "Přepočtené koeficientem množství</t>
  </si>
  <si>
    <t>9,12*2 "Přepočtené koeficientem množství</t>
  </si>
  <si>
    <t>721</t>
  </si>
  <si>
    <t>Zdravotechnika - vnitřní kanalizace</t>
  </si>
  <si>
    <t>721173317</t>
  </si>
  <si>
    <t>Potrubí z plastových trub PVC SN4 dešťové DN 160</t>
  </si>
  <si>
    <t>721173401</t>
  </si>
  <si>
    <t>Potrubí z plastových trub PVC SN4 svodné (ležaté) DN 110</t>
  </si>
  <si>
    <t>721173403</t>
  </si>
  <si>
    <t>Potrubí z plastových trub PVC SN4 svodné (ležaté) DN 160</t>
  </si>
  <si>
    <t>721174043</t>
  </si>
  <si>
    <t>Potrubí z plastových trub polypropylenové připojovací DN 50</t>
  </si>
  <si>
    <t>721174045</t>
  </si>
  <si>
    <t>Potrubí z plastových trub polypropylenové připojovací a svislé DN 100</t>
  </si>
  <si>
    <t>721174055</t>
  </si>
  <si>
    <t>Potrubí z plastových trub polypropylenové dešťové DN 100</t>
  </si>
  <si>
    <t>721194105</t>
  </si>
  <si>
    <t>Vyměření přípojek na potrubí vyvedení a upevnění odpadních výpustek DN 50</t>
  </si>
  <si>
    <t>721194109</t>
  </si>
  <si>
    <t>Vyměření přípojek na potrubí vyvedení a upevnění odpadních výpustek DN 100</t>
  </si>
  <si>
    <t>721211422</t>
  </si>
  <si>
    <t>Podlahové vpusti se svislým odtokem DN 50/75/110 mřížka nerez 138x138</t>
  </si>
  <si>
    <t>721233112</t>
  </si>
  <si>
    <t>Střešní vtoky (vpusti) polypropylenové (PP) pro ploché střechy s odtokem svislým DN 110</t>
  </si>
  <si>
    <t>721273153</t>
  </si>
  <si>
    <t>Ventilační hlavice z polypropylenu (PP) DN 110</t>
  </si>
  <si>
    <t>721290111</t>
  </si>
  <si>
    <t>Zkouška těsnosti kanalizace v objektech vodou do DN 125</t>
  </si>
  <si>
    <t>721290112</t>
  </si>
  <si>
    <t>Zkouška těsnosti kanalizace v objektech vodou DN 150 nebo DN 200</t>
  </si>
  <si>
    <t>998721101</t>
  </si>
  <si>
    <t>Přesun hmot pro vnitřní kanalizace stanovený z hmotnosti přesunovaného materiálu vodorovná dopravní vzdálenost do 50 m v objektech výšky do 6 m</t>
  </si>
  <si>
    <t>998721181</t>
  </si>
  <si>
    <t>Přesun hmot pro vnitřní kanalizace stanovený z hmotnosti přesunovaného materiálu Příplatek k ceně za přesun prováděný bez použití mechanizace pro jakoukoliv výšku objektu</t>
  </si>
  <si>
    <t>722174024</t>
  </si>
  <si>
    <t>Potrubí z plastových trubek z polypropylenu (PPR) svařovaných polyfuzně PN 20 (SDR 6) do D 32 x 5,4</t>
  </si>
  <si>
    <t>722181232</t>
  </si>
  <si>
    <t>Ochrana potrubí termoizolačními trubicemi z pěnového polyetylenu PE přilepenými v příčných a podélných spojích, tloušťky izolace přes 9 do 13 mm, vnitřního průměru izolace DN přes 22 do 45 mm</t>
  </si>
  <si>
    <t>722181252</t>
  </si>
  <si>
    <t>Ochrana potrubí termoizolačními trubicemi z pěnového polyetylenu PE přilepenými v příčných a podélných spojích, tloušťky izolace přes 20 do 25 mm, vnitřního průměru izolace DN přes 22 do 45 mm</t>
  </si>
  <si>
    <t>722190401</t>
  </si>
  <si>
    <t>Zřízení přípojek na potrubí vyvedení a upevnění výpustek do DN 25</t>
  </si>
  <si>
    <t>722221134</t>
  </si>
  <si>
    <t>Armatury s jedním závitem ventily výtokové G 1/2</t>
  </si>
  <si>
    <t>72222113R</t>
  </si>
  <si>
    <t>Armatury s jedním závitem ventily výtokové G 1/2, nezámrzný</t>
  </si>
  <si>
    <t>722224115</t>
  </si>
  <si>
    <t>Armatury s jedním závitem kohouty plnicí a vypouštěcí PN 10 G 1/2</t>
  </si>
  <si>
    <t>722231074</t>
  </si>
  <si>
    <t>Armatury se dvěma závity ventily zpětné mosazné PN 10 do 110°C G 1</t>
  </si>
  <si>
    <t>722231143</t>
  </si>
  <si>
    <t>Armatury se dvěma závity ventily pojistné rohové G 1</t>
  </si>
  <si>
    <t>722232045</t>
  </si>
  <si>
    <t>Armatury se dvěma závity kulové kohouty PN 42 do 185 °C přímé vnitřní závit G 1</t>
  </si>
  <si>
    <t>722262211</t>
  </si>
  <si>
    <t>Vodoměry pro vodu do 40°C závitové horizontální jednovtokové suchoběžné G 1/2 x 80 mm Qn 1,5</t>
  </si>
  <si>
    <t>722290226</t>
  </si>
  <si>
    <t>Zkoušky, proplach a desinfekce vodovodního potrubí zkoušky těsnosti vodovodního potrubí závitového do DN 50</t>
  </si>
  <si>
    <t>722290234</t>
  </si>
  <si>
    <t>Zkoušky, proplach a desinfekce vodovodního potrubí proplach a desinfekce vodovodního potrubí do DN 80</t>
  </si>
  <si>
    <t>998722101</t>
  </si>
  <si>
    <t>Přesun hmot pro vnitřní vodovod stanovený z hmotnosti přesunovaného materiálu vodorovná dopravní vzdálenost do 50 m v objektech výšky do 6 m</t>
  </si>
  <si>
    <t>998722181</t>
  </si>
  <si>
    <t>Přesun hmot pro vnitřní vodovod stanovený z hmotnosti přesunovaného materiálu Příplatek k ceně za přesun prováděný bez použití mechanizace pro jakoukoliv výšku objektu</t>
  </si>
  <si>
    <t>725</t>
  </si>
  <si>
    <t>Zdravotechnika - zařizovací předměty</t>
  </si>
  <si>
    <t>725112022</t>
  </si>
  <si>
    <t>Zařízení záchodů klozety keramické závěsné na nosné stěny s hlubokým splachováním odpad vodorovný</t>
  </si>
  <si>
    <t>72511202R</t>
  </si>
  <si>
    <t>Zařízení záchodů klozety keramické závěsné na nosné stěny s hlubokým splachováním odpad vodorovný, pro tělesně postižené</t>
  </si>
  <si>
    <t>725121525</t>
  </si>
  <si>
    <t>Pisoárové záchodky keramické automatické s radarovým senzorem</t>
  </si>
  <si>
    <t>725211601</t>
  </si>
  <si>
    <t>Umyvadla keramická bez výtokových armatur se zápachovou uzávěrkou připevněná na stěnu šrouby bílá bez sloupu nebo krytu na sifon 500 mm</t>
  </si>
  <si>
    <t>725211681</t>
  </si>
  <si>
    <t>Umyvadla keramická bez výtokových armatur zdravotní se zápachovou uzávěrkou připevněná na stěnu šrouby bílá 640 mm</t>
  </si>
  <si>
    <t>725331111</t>
  </si>
  <si>
    <t>Výlevky bez výtokových armatur a splachovací nádrže keramické se sklopnou plastovou mřížkou 425 mm</t>
  </si>
  <si>
    <t>725532116</t>
  </si>
  <si>
    <t>Elektrické ohřívače zásobníkové beztlakové přepadové akumulační s pojistným ventilem závěsné svislé objem nádrže (příkon) 100 l (2,0 kW)</t>
  </si>
  <si>
    <t>725813111</t>
  </si>
  <si>
    <t>Ventily rohové bez připojovací trubičky nebo flexi hadičky G 1/2</t>
  </si>
  <si>
    <t>725821311</t>
  </si>
  <si>
    <t>Baterie dřezové nástěnné pákové s otáčivým kulatým ústím a délkou ramínka 200 mm</t>
  </si>
  <si>
    <t>725822611</t>
  </si>
  <si>
    <t>Baterie umyvadlové stojánkové pákové bez výpusti</t>
  </si>
  <si>
    <t>725822612</t>
  </si>
  <si>
    <t>Baterie umyvadlové stojánkové pákové s výpustí</t>
  </si>
  <si>
    <t>725861102</t>
  </si>
  <si>
    <t>Zápachové uzávěrky zařizovacích předmětů pro umyvadla DN 40</t>
  </si>
  <si>
    <t>998725101</t>
  </si>
  <si>
    <t>Přesun hmot pro zařizovací předměty stanovený z hmotnosti přesunovaného materiálu vodorovná dopravní vzdálenost do 50 m v objektech výšky do 6 m</t>
  </si>
  <si>
    <t>998725181</t>
  </si>
  <si>
    <t>Přesun hmot pro zařizovací předměty stanovený z hmotnosti přesunovaného materiálu Příplatek k cenám za přesun prováděný bez použití mechanizace pro jakoukoliv výšku objektu</t>
  </si>
  <si>
    <t>726</t>
  </si>
  <si>
    <t>Zdravotechnika - předstěnové instalace</t>
  </si>
  <si>
    <t>726111031</t>
  </si>
  <si>
    <t>Předstěnové instalační systémy pro zazdění do masivních zděných konstrukcí pro závěsné klozety ovládání zepředu, stavební výška 1080 mm</t>
  </si>
  <si>
    <t>998726111</t>
  </si>
  <si>
    <t>Přesun hmot pro instalační prefabrikáty stanovený z hmotnosti přesunovaného materiálu vodorovná dopravní vzdálenost do 50 m v objektech výšky do 6 m</t>
  </si>
  <si>
    <t>998726181</t>
  </si>
  <si>
    <t>Přesun hmot pro instalační prefabrikáty stanovený z hmotnosti přesunovaného materiálu Příplatek k cenám za přesun prováděný bez použití mechanizace pro jakoukoliv výšku objektu</t>
  </si>
  <si>
    <t>SO 900 - VRN</t>
  </si>
  <si>
    <t xml:space="preserve">    VRN3 - Zařízení staveniště</t>
  </si>
  <si>
    <t xml:space="preserve">    VRN6 - Územní vlivy</t>
  </si>
  <si>
    <t xml:space="preserve">    VRN7 - Provozní vlivy</t>
  </si>
  <si>
    <t xml:space="preserve">    VRN9 - Ostatní náklady</t>
  </si>
  <si>
    <t>0100010-R</t>
  </si>
  <si>
    <t>Zhotovení DIO + získání DIR</t>
  </si>
  <si>
    <t>257619987</t>
  </si>
  <si>
    <t>0100020-R</t>
  </si>
  <si>
    <t>Dopravní značení</t>
  </si>
  <si>
    <t>500087457</t>
  </si>
  <si>
    <t>011454000</t>
  </si>
  <si>
    <t>Průzkumné, geodetické a projektové práce průzkumné práce měření (monitoring) vibrací</t>
  </si>
  <si>
    <t>81693977</t>
  </si>
  <si>
    <t>012002000</t>
  </si>
  <si>
    <t>Geodetické práce a zaměření skutečného provedení</t>
  </si>
  <si>
    <t>-26027575</t>
  </si>
  <si>
    <t>Průzkumné, geodetické a projektové práce geodetické práce po výstavbě pasportizace a repasportizace a fotodokumentace</t>
  </si>
  <si>
    <t>334798707</t>
  </si>
  <si>
    <t>013244000</t>
  </si>
  <si>
    <t>Dokumentace pro provádění stavby - dopracování dokumentace pro realizaci stavby</t>
  </si>
  <si>
    <t>-79337467</t>
  </si>
  <si>
    <t>Projektové práce dokumentace stavby (výkresová a textová) skutečného provedení stavby</t>
  </si>
  <si>
    <t>866209250</t>
  </si>
  <si>
    <t>VRN3</t>
  </si>
  <si>
    <t>Zařízení staveniště</t>
  </si>
  <si>
    <t>030001000</t>
  </si>
  <si>
    <t>1248951581</t>
  </si>
  <si>
    <t>0340020-R</t>
  </si>
  <si>
    <t>Velkoplošná informační tabule na staveništi o stavbě. Výroba včetně podstavce a sloupku, montáž a demontáž</t>
  </si>
  <si>
    <t>Kpl</t>
  </si>
  <si>
    <t>1384543475</t>
  </si>
  <si>
    <t>0419030-R</t>
  </si>
  <si>
    <t>revizní zpráva, protokol ÚTZ</t>
  </si>
  <si>
    <t>-167961438</t>
  </si>
  <si>
    <t>045002000</t>
  </si>
  <si>
    <t>Kompletační a koordinační činnost</t>
  </si>
  <si>
    <t>1255766026</t>
  </si>
  <si>
    <t>460010025</t>
  </si>
  <si>
    <t>Vytyčení sítí</t>
  </si>
  <si>
    <t>1480143904</t>
  </si>
  <si>
    <t>VRN6</t>
  </si>
  <si>
    <t>Územní vlivy</t>
  </si>
  <si>
    <t>060001000</t>
  </si>
  <si>
    <t>Základní rozdělení průvodních činností a nákladů územní vlivy</t>
  </si>
  <si>
    <t>-331999399</t>
  </si>
  <si>
    <t>VRN7</t>
  </si>
  <si>
    <t>Provozní vlivy</t>
  </si>
  <si>
    <t>070001000</t>
  </si>
  <si>
    <t>Základní rozdělení průvodních činností a nákladů provozní vlivy</t>
  </si>
  <si>
    <t>1514512666</t>
  </si>
  <si>
    <t>VRN9</t>
  </si>
  <si>
    <t>Ostatní náklady</t>
  </si>
  <si>
    <t>090001000</t>
  </si>
  <si>
    <t>Manipulace na síti</t>
  </si>
  <si>
    <t>1581428202</t>
  </si>
  <si>
    <t>090001000.1</t>
  </si>
  <si>
    <t>Ostatní náklady - zkoušky</t>
  </si>
  <si>
    <t>847972271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</si>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</sst>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90">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xf>
    <xf numFmtId="0" fontId="12" fillId="2" borderId="0" xfId="0" applyFont="1" applyFill="1" applyAlignment="1" applyProtection="1">
      <alignment vertical="center"/>
    </xf>
    <xf numFmtId="0" fontId="13" fillId="2" borderId="0" xfId="0" applyFont="1" applyFill="1" applyAlignment="1" applyProtection="1">
      <alignment horizontal="left" vertical="center"/>
    </xf>
    <xf numFmtId="0" fontId="14" fillId="2" borderId="0" xfId="1" applyFont="1" applyFill="1" applyAlignment="1" applyProtection="1">
      <alignment vertical="center"/>
    </xf>
    <xf numFmtId="0" fontId="44" fillId="2" borderId="0" xfId="1"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18"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9" xfId="0" applyNumberFormat="1" applyFont="1" applyBorder="1" applyAlignment="1" applyProtection="1">
      <alignment vertical="center"/>
    </xf>
    <xf numFmtId="0" fontId="4" fillId="0" borderId="0" xfId="0" applyFont="1" applyAlignment="1">
      <alignment horizontal="lef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1" applyFont="1" applyFill="1" applyAlignment="1">
      <alignment vertical="center"/>
    </xf>
    <xf numFmtId="0" fontId="12"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2" fillId="0" borderId="16" xfId="0" applyNumberFormat="1" applyFont="1" applyBorder="1" applyAlignment="1" applyProtection="1"/>
    <xf numFmtId="166" fontId="32" fillId="0" borderId="17" xfId="0" applyNumberFormat="1" applyFont="1" applyBorder="1" applyAlignment="1" applyProtection="1"/>
    <xf numFmtId="4" fontId="33"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6" fillId="0" borderId="28" xfId="0" applyFont="1" applyBorder="1" applyAlignment="1" applyProtection="1">
      <alignment horizontal="center" vertical="center"/>
    </xf>
    <xf numFmtId="49" fontId="36" fillId="0" borderId="28" xfId="0" applyNumberFormat="1" applyFont="1" applyBorder="1" applyAlignment="1" applyProtection="1">
      <alignment horizontal="left" vertical="center" wrapText="1"/>
    </xf>
    <xf numFmtId="0" fontId="36" fillId="0" borderId="28" xfId="0" applyFont="1" applyBorder="1" applyAlignment="1" applyProtection="1">
      <alignment horizontal="left" vertical="center" wrapText="1"/>
    </xf>
    <xf numFmtId="0" fontId="36" fillId="0" borderId="28" xfId="0" applyFont="1" applyBorder="1" applyAlignment="1" applyProtection="1">
      <alignment horizontal="center" vertical="center" wrapText="1"/>
    </xf>
    <xf numFmtId="167" fontId="36" fillId="0" borderId="28" xfId="0" applyNumberFormat="1" applyFont="1" applyBorder="1" applyAlignment="1" applyProtection="1">
      <alignment vertical="center"/>
    </xf>
    <xf numFmtId="4" fontId="36" fillId="3" borderId="28" xfId="0" applyNumberFormat="1" applyFont="1" applyFill="1" applyBorder="1" applyAlignment="1" applyProtection="1">
      <alignment vertical="center"/>
      <protection locked="0"/>
    </xf>
    <xf numFmtId="4" fontId="36" fillId="0" borderId="28" xfId="0" applyNumberFormat="1" applyFont="1" applyBorder="1" applyAlignment="1" applyProtection="1">
      <alignment vertical="center"/>
    </xf>
    <xf numFmtId="0" fontId="36" fillId="0" borderId="5" xfId="0" applyFont="1" applyBorder="1" applyAlignment="1">
      <alignment vertical="center"/>
    </xf>
    <xf numFmtId="0" fontId="36" fillId="3" borderId="2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1"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0" fillId="0" borderId="0" xfId="0" applyAlignment="1" applyProtection="1">
      <alignment vertical="top"/>
      <protection locked="0"/>
    </xf>
    <xf numFmtId="0" fontId="37" fillId="0" borderId="29" xfId="0" applyFont="1" applyBorder="1" applyAlignment="1" applyProtection="1">
      <alignment vertical="center" wrapText="1"/>
      <protection locked="0"/>
    </xf>
    <xf numFmtId="0" fontId="37" fillId="0" borderId="30" xfId="0" applyFont="1" applyBorder="1" applyAlignment="1" applyProtection="1">
      <alignment vertical="center" wrapText="1"/>
      <protection locked="0"/>
    </xf>
    <xf numFmtId="0" fontId="37" fillId="0" borderId="31" xfId="0" applyFont="1" applyBorder="1" applyAlignment="1" applyProtection="1">
      <alignment vertical="center" wrapText="1"/>
      <protection locked="0"/>
    </xf>
    <xf numFmtId="0" fontId="37" fillId="0" borderId="32" xfId="0" applyFont="1" applyBorder="1" applyAlignment="1" applyProtection="1">
      <alignment horizontal="center" vertical="center" wrapText="1"/>
      <protection locked="0"/>
    </xf>
    <xf numFmtId="0" fontId="37" fillId="0" borderId="33" xfId="0" applyFont="1" applyBorder="1" applyAlignment="1" applyProtection="1">
      <alignment horizontal="center" vertical="center" wrapText="1"/>
      <protection locked="0"/>
    </xf>
    <xf numFmtId="0" fontId="37" fillId="0" borderId="32" xfId="0" applyFont="1" applyBorder="1" applyAlignment="1" applyProtection="1">
      <alignment vertical="center" wrapText="1"/>
      <protection locked="0"/>
    </xf>
    <xf numFmtId="0" fontId="37" fillId="0" borderId="33" xfId="0" applyFont="1" applyBorder="1" applyAlignment="1" applyProtection="1">
      <alignment vertical="center" wrapText="1"/>
      <protection locked="0"/>
    </xf>
    <xf numFmtId="0" fontId="39" fillId="0" borderId="1"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32" xfId="0" applyFont="1" applyBorder="1" applyAlignment="1" applyProtection="1">
      <alignment vertical="center" wrapText="1"/>
      <protection locked="0"/>
    </xf>
    <xf numFmtId="0" fontId="40" fillId="0" borderId="1" xfId="0" applyFont="1" applyBorder="1" applyAlignment="1" applyProtection="1">
      <alignment vertical="center" wrapText="1"/>
      <protection locked="0"/>
    </xf>
    <xf numFmtId="0" fontId="40" fillId="0" borderId="1" xfId="0" applyFont="1" applyBorder="1" applyAlignment="1" applyProtection="1">
      <alignment vertical="center"/>
      <protection locked="0"/>
    </xf>
    <xf numFmtId="0" fontId="40" fillId="0" borderId="1" xfId="0" applyFont="1" applyBorder="1" applyAlignment="1" applyProtection="1">
      <alignment horizontal="left" vertical="center"/>
      <protection locked="0"/>
    </xf>
    <xf numFmtId="49" fontId="40" fillId="0" borderId="1" xfId="0" applyNumberFormat="1" applyFont="1" applyBorder="1" applyAlignment="1" applyProtection="1">
      <alignment vertical="center" wrapText="1"/>
      <protection locked="0"/>
    </xf>
    <xf numFmtId="0" fontId="37" fillId="0" borderId="35" xfId="0" applyFont="1" applyBorder="1" applyAlignment="1" applyProtection="1">
      <alignment vertical="center" wrapText="1"/>
      <protection locked="0"/>
    </xf>
    <xf numFmtId="0" fontId="41" fillId="0" borderId="34" xfId="0" applyFont="1" applyBorder="1" applyAlignment="1" applyProtection="1">
      <alignment vertical="center" wrapText="1"/>
      <protection locked="0"/>
    </xf>
    <xf numFmtId="0" fontId="37" fillId="0" borderId="36" xfId="0" applyFont="1" applyBorder="1" applyAlignment="1" applyProtection="1">
      <alignment vertical="center" wrapText="1"/>
      <protection locked="0"/>
    </xf>
    <xf numFmtId="0" fontId="37" fillId="0" borderId="1" xfId="0" applyFont="1" applyBorder="1" applyAlignment="1" applyProtection="1">
      <alignment vertical="top"/>
      <protection locked="0"/>
    </xf>
    <xf numFmtId="0" fontId="37" fillId="0" borderId="0" xfId="0" applyFont="1" applyAlignment="1" applyProtection="1">
      <alignment vertical="top"/>
      <protection locked="0"/>
    </xf>
    <xf numFmtId="0" fontId="37" fillId="0" borderId="29" xfId="0" applyFont="1" applyBorder="1" applyAlignment="1" applyProtection="1">
      <alignment horizontal="left" vertical="center"/>
      <protection locked="0"/>
    </xf>
    <xf numFmtId="0" fontId="37" fillId="0" borderId="30" xfId="0" applyFont="1" applyBorder="1" applyAlignment="1" applyProtection="1">
      <alignment horizontal="left" vertical="center"/>
      <protection locked="0"/>
    </xf>
    <xf numFmtId="0" fontId="37" fillId="0" borderId="31" xfId="0" applyFont="1" applyBorder="1" applyAlignment="1" applyProtection="1">
      <alignment horizontal="left" vertical="center"/>
      <protection locked="0"/>
    </xf>
    <xf numFmtId="0" fontId="37" fillId="0" borderId="32" xfId="0" applyFont="1" applyBorder="1" applyAlignment="1" applyProtection="1">
      <alignment horizontal="left" vertical="center"/>
      <protection locked="0"/>
    </xf>
    <xf numFmtId="0" fontId="37" fillId="0" borderId="33"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9" fillId="0" borderId="34" xfId="0" applyFont="1" applyBorder="1" applyAlignment="1" applyProtection="1">
      <alignment horizontal="center" vertical="center"/>
      <protection locked="0"/>
    </xf>
    <xf numFmtId="0" fontId="42" fillId="0" borderId="34"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 xfId="0" applyFont="1" applyBorder="1" applyAlignment="1" applyProtection="1">
      <alignment horizontal="center" vertical="center"/>
      <protection locked="0"/>
    </xf>
    <xf numFmtId="0" fontId="40" fillId="0" borderId="32" xfId="0" applyFont="1" applyBorder="1" applyAlignment="1" applyProtection="1">
      <alignment horizontal="left" vertical="center"/>
      <protection locked="0"/>
    </xf>
    <xf numFmtId="0" fontId="40" fillId="0" borderId="1" xfId="0" applyFont="1" applyFill="1" applyBorder="1" applyAlignment="1" applyProtection="1">
      <alignment horizontal="left" vertical="center"/>
      <protection locked="0"/>
    </xf>
    <xf numFmtId="0" fontId="40" fillId="0" borderId="1" xfId="0" applyFont="1" applyFill="1" applyBorder="1" applyAlignment="1" applyProtection="1">
      <alignment horizontal="center" vertical="center"/>
      <protection locked="0"/>
    </xf>
    <xf numFmtId="0" fontId="37" fillId="0" borderId="35"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7" fillId="0" borderId="36"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7" fillId="0" borderId="1" xfId="0" applyFont="1" applyBorder="1" applyAlignment="1" applyProtection="1">
      <alignment horizontal="left" vertical="center" wrapText="1"/>
      <protection locked="0"/>
    </xf>
    <xf numFmtId="0" fontId="40" fillId="0" borderId="1" xfId="0" applyFont="1" applyBorder="1" applyAlignment="1" applyProtection="1">
      <alignment horizontal="center" vertical="center" wrapText="1"/>
      <protection locked="0"/>
    </xf>
    <xf numFmtId="0" fontId="37" fillId="0" borderId="29" xfId="0" applyFont="1" applyBorder="1" applyAlignment="1" applyProtection="1">
      <alignment horizontal="left" vertical="center" wrapText="1"/>
      <protection locked="0"/>
    </xf>
    <xf numFmtId="0" fontId="37" fillId="0" borderId="30"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protection locked="0"/>
    </xf>
    <xf numFmtId="0" fontId="40" fillId="0" borderId="35" xfId="0" applyFont="1" applyBorder="1" applyAlignment="1" applyProtection="1">
      <alignment horizontal="left" vertical="center" wrapText="1"/>
      <protection locked="0"/>
    </xf>
    <xf numFmtId="0" fontId="40" fillId="0" borderId="34" xfId="0" applyFont="1" applyBorder="1" applyAlignment="1" applyProtection="1">
      <alignment horizontal="left" vertical="center" wrapText="1"/>
      <protection locked="0"/>
    </xf>
    <xf numFmtId="0" fontId="40" fillId="0" borderId="36" xfId="0" applyFont="1" applyBorder="1" applyAlignment="1" applyProtection="1">
      <alignment horizontal="left" vertical="center" wrapText="1"/>
      <protection locked="0"/>
    </xf>
    <xf numFmtId="0" fontId="40" fillId="0" borderId="1" xfId="0" applyFont="1" applyBorder="1" applyAlignment="1" applyProtection="1">
      <alignment horizontal="left" vertical="top"/>
      <protection locked="0"/>
    </xf>
    <xf numFmtId="0" fontId="40" fillId="0" borderId="1" xfId="0" applyFont="1" applyBorder="1" applyAlignment="1" applyProtection="1">
      <alignment horizontal="center" vertical="top"/>
      <protection locked="0"/>
    </xf>
    <xf numFmtId="0" fontId="40" fillId="0" borderId="35"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2" fillId="0" borderId="0" xfId="0" applyFont="1" applyAlignment="1" applyProtection="1">
      <alignment vertical="center"/>
      <protection locked="0"/>
    </xf>
    <xf numFmtId="0" fontId="39" fillId="0" borderId="1"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39"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0"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9" fillId="0" borderId="34" xfId="0" applyFont="1" applyBorder="1" applyAlignment="1" applyProtection="1">
      <alignment horizontal="left"/>
      <protection locked="0"/>
    </xf>
    <xf numFmtId="0" fontId="42" fillId="0" borderId="34" xfId="0" applyFont="1" applyBorder="1" applyAlignment="1" applyProtection="1">
      <protection locked="0"/>
    </xf>
    <xf numFmtId="0" fontId="37" fillId="0" borderId="32" xfId="0" applyFont="1" applyBorder="1" applyAlignment="1" applyProtection="1">
      <alignment vertical="top"/>
      <protection locked="0"/>
    </xf>
    <xf numFmtId="0" fontId="37" fillId="0" borderId="33" xfId="0" applyFont="1" applyBorder="1" applyAlignment="1" applyProtection="1">
      <alignment vertical="top"/>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left" vertical="top"/>
      <protection locked="0"/>
    </xf>
    <xf numFmtId="0" fontId="37" fillId="0" borderId="35" xfId="0" applyFont="1" applyBorder="1" applyAlignment="1" applyProtection="1">
      <alignment vertical="top"/>
      <protection locked="0"/>
    </xf>
    <xf numFmtId="0" fontId="37" fillId="0" borderId="34" xfId="0" applyFont="1" applyBorder="1" applyAlignment="1" applyProtection="1">
      <alignment vertical="top"/>
      <protection locked="0"/>
    </xf>
    <xf numFmtId="0" fontId="37" fillId="0" borderId="36"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30" fillId="2" borderId="0" xfId="1" applyFont="1" applyFill="1" applyAlignment="1">
      <alignment vertical="center"/>
    </xf>
    <xf numFmtId="0" fontId="40"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top"/>
      <protection locked="0"/>
    </xf>
    <xf numFmtId="0" fontId="39" fillId="0" borderId="34" xfId="0" applyFont="1" applyBorder="1" applyAlignment="1" applyProtection="1">
      <alignment horizontal="left"/>
      <protection locked="0"/>
    </xf>
    <xf numFmtId="0" fontId="38"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protection locked="0"/>
    </xf>
    <xf numFmtId="49" fontId="40" fillId="0" borderId="1" xfId="0" applyNumberFormat="1"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39"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1"/>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72"/>
      <c r="AS2" s="372"/>
      <c r="AT2" s="372"/>
      <c r="AU2" s="372"/>
      <c r="AV2" s="372"/>
      <c r="AW2" s="372"/>
      <c r="AX2" s="372"/>
      <c r="AY2" s="372"/>
      <c r="AZ2" s="372"/>
      <c r="BA2" s="372"/>
      <c r="BB2" s="372"/>
      <c r="BC2" s="372"/>
      <c r="BD2" s="372"/>
      <c r="BE2" s="372"/>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37" t="s">
        <v>16</v>
      </c>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28"/>
      <c r="AQ5" s="30"/>
      <c r="BE5" s="335" t="s">
        <v>17</v>
      </c>
      <c r="BS5" s="23" t="s">
        <v>8</v>
      </c>
    </row>
    <row r="6" spans="1:74" ht="36.950000000000003" customHeight="1">
      <c r="B6" s="27"/>
      <c r="C6" s="28"/>
      <c r="D6" s="35" t="s">
        <v>18</v>
      </c>
      <c r="E6" s="28"/>
      <c r="F6" s="28"/>
      <c r="G6" s="28"/>
      <c r="H6" s="28"/>
      <c r="I6" s="28"/>
      <c r="J6" s="28"/>
      <c r="K6" s="339" t="s">
        <v>19</v>
      </c>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28"/>
      <c r="AQ6" s="30"/>
      <c r="BE6" s="336"/>
      <c r="BS6" s="23" t="s">
        <v>8</v>
      </c>
    </row>
    <row r="7" spans="1:74"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36"/>
      <c r="BS7" s="23" t="s">
        <v>8</v>
      </c>
    </row>
    <row r="8" spans="1:74"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36"/>
      <c r="BS8" s="23" t="s">
        <v>8</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6"/>
      <c r="BS9" s="23" t="s">
        <v>8</v>
      </c>
    </row>
    <row r="10" spans="1:74"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36"/>
      <c r="BS10" s="23" t="s">
        <v>8</v>
      </c>
    </row>
    <row r="11" spans="1:74" ht="18.399999999999999"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30</v>
      </c>
      <c r="AL11" s="28"/>
      <c r="AM11" s="28"/>
      <c r="AN11" s="34" t="s">
        <v>21</v>
      </c>
      <c r="AO11" s="28"/>
      <c r="AP11" s="28"/>
      <c r="AQ11" s="30"/>
      <c r="BE11" s="336"/>
      <c r="BS11" s="23" t="s">
        <v>8</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6"/>
      <c r="BS12" s="23" t="s">
        <v>8</v>
      </c>
    </row>
    <row r="13" spans="1:74" ht="14.45" customHeight="1">
      <c r="B13" s="27"/>
      <c r="C13" s="28"/>
      <c r="D13" s="36"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32</v>
      </c>
      <c r="AO13" s="28"/>
      <c r="AP13" s="28"/>
      <c r="AQ13" s="30"/>
      <c r="BE13" s="336"/>
      <c r="BS13" s="23" t="s">
        <v>8</v>
      </c>
    </row>
    <row r="14" spans="1:74">
      <c r="B14" s="27"/>
      <c r="C14" s="28"/>
      <c r="D14" s="28"/>
      <c r="E14" s="340" t="s">
        <v>32</v>
      </c>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6" t="s">
        <v>30</v>
      </c>
      <c r="AL14" s="28"/>
      <c r="AM14" s="28"/>
      <c r="AN14" s="38" t="s">
        <v>32</v>
      </c>
      <c r="AO14" s="28"/>
      <c r="AP14" s="28"/>
      <c r="AQ14" s="30"/>
      <c r="BE14" s="336"/>
      <c r="BS14" s="23" t="s">
        <v>8</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6"/>
      <c r="BS15" s="23" t="s">
        <v>6</v>
      </c>
    </row>
    <row r="16" spans="1:74" ht="14.45" customHeight="1">
      <c r="B16" s="27"/>
      <c r="C16" s="28"/>
      <c r="D16" s="36"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36"/>
      <c r="BS16" s="23" t="s">
        <v>6</v>
      </c>
    </row>
    <row r="17" spans="2:71" ht="18.399999999999999" customHeight="1">
      <c r="B17" s="27"/>
      <c r="C17" s="28"/>
      <c r="D17" s="28"/>
      <c r="E17" s="34" t="s">
        <v>29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30</v>
      </c>
      <c r="AL17" s="28"/>
      <c r="AM17" s="28"/>
      <c r="AN17" s="34" t="s">
        <v>21</v>
      </c>
      <c r="AO17" s="28"/>
      <c r="AP17" s="28"/>
      <c r="AQ17" s="30"/>
      <c r="BE17" s="336"/>
      <c r="BS17" s="23" t="s">
        <v>34</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6"/>
      <c r="BS18" s="23" t="s">
        <v>8</v>
      </c>
    </row>
    <row r="19" spans="2:71" ht="14.45" customHeight="1">
      <c r="B19" s="27"/>
      <c r="C19" s="28"/>
      <c r="D19" s="36" t="s">
        <v>35</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6"/>
      <c r="BS19" s="23" t="s">
        <v>8</v>
      </c>
    </row>
    <row r="20" spans="2:71" ht="57" customHeight="1">
      <c r="B20" s="27"/>
      <c r="C20" s="28"/>
      <c r="D20" s="28"/>
      <c r="E20" s="342" t="s">
        <v>36</v>
      </c>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28"/>
      <c r="AP20" s="28"/>
      <c r="AQ20" s="30"/>
      <c r="BE20" s="336"/>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6"/>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6"/>
    </row>
    <row r="23" spans="2:71" s="1" customFormat="1" ht="25.9" customHeight="1">
      <c r="B23" s="40"/>
      <c r="C23" s="41"/>
      <c r="D23" s="42" t="s">
        <v>37</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43">
        <f>ROUND(AG51,2)</f>
        <v>0</v>
      </c>
      <c r="AL23" s="344"/>
      <c r="AM23" s="344"/>
      <c r="AN23" s="344"/>
      <c r="AO23" s="344"/>
      <c r="AP23" s="41"/>
      <c r="AQ23" s="44"/>
      <c r="BE23" s="336"/>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6"/>
    </row>
    <row r="25" spans="2:71" s="1" customFormat="1" ht="13.5">
      <c r="B25" s="40"/>
      <c r="C25" s="41"/>
      <c r="D25" s="41"/>
      <c r="E25" s="41"/>
      <c r="F25" s="41"/>
      <c r="G25" s="41"/>
      <c r="H25" s="41"/>
      <c r="I25" s="41"/>
      <c r="J25" s="41"/>
      <c r="K25" s="41"/>
      <c r="L25" s="345" t="s">
        <v>38</v>
      </c>
      <c r="M25" s="345"/>
      <c r="N25" s="345"/>
      <c r="O25" s="345"/>
      <c r="P25" s="41"/>
      <c r="Q25" s="41"/>
      <c r="R25" s="41"/>
      <c r="S25" s="41"/>
      <c r="T25" s="41"/>
      <c r="U25" s="41"/>
      <c r="V25" s="41"/>
      <c r="W25" s="345" t="s">
        <v>39</v>
      </c>
      <c r="X25" s="345"/>
      <c r="Y25" s="345"/>
      <c r="Z25" s="345"/>
      <c r="AA25" s="345"/>
      <c r="AB25" s="345"/>
      <c r="AC25" s="345"/>
      <c r="AD25" s="345"/>
      <c r="AE25" s="345"/>
      <c r="AF25" s="41"/>
      <c r="AG25" s="41"/>
      <c r="AH25" s="41"/>
      <c r="AI25" s="41"/>
      <c r="AJ25" s="41"/>
      <c r="AK25" s="345" t="s">
        <v>40</v>
      </c>
      <c r="AL25" s="345"/>
      <c r="AM25" s="345"/>
      <c r="AN25" s="345"/>
      <c r="AO25" s="345"/>
      <c r="AP25" s="41"/>
      <c r="AQ25" s="44"/>
      <c r="BE25" s="336"/>
    </row>
    <row r="26" spans="2:71" s="2" customFormat="1" ht="14.45" customHeight="1">
      <c r="B26" s="46"/>
      <c r="C26" s="47"/>
      <c r="D26" s="48" t="s">
        <v>41</v>
      </c>
      <c r="E26" s="47"/>
      <c r="F26" s="48" t="s">
        <v>42</v>
      </c>
      <c r="G26" s="47"/>
      <c r="H26" s="47"/>
      <c r="I26" s="47"/>
      <c r="J26" s="47"/>
      <c r="K26" s="47"/>
      <c r="L26" s="346">
        <v>0.21</v>
      </c>
      <c r="M26" s="347"/>
      <c r="N26" s="347"/>
      <c r="O26" s="347"/>
      <c r="P26" s="47"/>
      <c r="Q26" s="47"/>
      <c r="R26" s="47"/>
      <c r="S26" s="47"/>
      <c r="T26" s="47"/>
      <c r="U26" s="47"/>
      <c r="V26" s="47"/>
      <c r="W26" s="348">
        <f>ROUND(AZ51,2)</f>
        <v>0</v>
      </c>
      <c r="X26" s="347"/>
      <c r="Y26" s="347"/>
      <c r="Z26" s="347"/>
      <c r="AA26" s="347"/>
      <c r="AB26" s="347"/>
      <c r="AC26" s="347"/>
      <c r="AD26" s="347"/>
      <c r="AE26" s="347"/>
      <c r="AF26" s="47"/>
      <c r="AG26" s="47"/>
      <c r="AH26" s="47"/>
      <c r="AI26" s="47"/>
      <c r="AJ26" s="47"/>
      <c r="AK26" s="348">
        <f>ROUND(AV51,2)</f>
        <v>0</v>
      </c>
      <c r="AL26" s="347"/>
      <c r="AM26" s="347"/>
      <c r="AN26" s="347"/>
      <c r="AO26" s="347"/>
      <c r="AP26" s="47"/>
      <c r="AQ26" s="49"/>
      <c r="BE26" s="336"/>
    </row>
    <row r="27" spans="2:71" s="2" customFormat="1" ht="14.45" customHeight="1">
      <c r="B27" s="46"/>
      <c r="C27" s="47"/>
      <c r="D27" s="47"/>
      <c r="E27" s="47"/>
      <c r="F27" s="48" t="s">
        <v>43</v>
      </c>
      <c r="G27" s="47"/>
      <c r="H27" s="47"/>
      <c r="I27" s="47"/>
      <c r="J27" s="47"/>
      <c r="K27" s="47"/>
      <c r="L27" s="346">
        <v>0.15</v>
      </c>
      <c r="M27" s="347"/>
      <c r="N27" s="347"/>
      <c r="O27" s="347"/>
      <c r="P27" s="47"/>
      <c r="Q27" s="47"/>
      <c r="R27" s="47"/>
      <c r="S27" s="47"/>
      <c r="T27" s="47"/>
      <c r="U27" s="47"/>
      <c r="V27" s="47"/>
      <c r="W27" s="348">
        <f>ROUND(BA51,2)</f>
        <v>0</v>
      </c>
      <c r="X27" s="347"/>
      <c r="Y27" s="347"/>
      <c r="Z27" s="347"/>
      <c r="AA27" s="347"/>
      <c r="AB27" s="347"/>
      <c r="AC27" s="347"/>
      <c r="AD27" s="347"/>
      <c r="AE27" s="347"/>
      <c r="AF27" s="47"/>
      <c r="AG27" s="47"/>
      <c r="AH27" s="47"/>
      <c r="AI27" s="47"/>
      <c r="AJ27" s="47"/>
      <c r="AK27" s="348">
        <f>ROUND(AW51,2)</f>
        <v>0</v>
      </c>
      <c r="AL27" s="347"/>
      <c r="AM27" s="347"/>
      <c r="AN27" s="347"/>
      <c r="AO27" s="347"/>
      <c r="AP27" s="47"/>
      <c r="AQ27" s="49"/>
      <c r="BE27" s="336"/>
    </row>
    <row r="28" spans="2:71" s="2" customFormat="1" ht="14.45" hidden="1" customHeight="1">
      <c r="B28" s="46"/>
      <c r="C28" s="47"/>
      <c r="D28" s="47"/>
      <c r="E28" s="47"/>
      <c r="F28" s="48" t="s">
        <v>44</v>
      </c>
      <c r="G28" s="47"/>
      <c r="H28" s="47"/>
      <c r="I28" s="47"/>
      <c r="J28" s="47"/>
      <c r="K28" s="47"/>
      <c r="L28" s="346">
        <v>0.21</v>
      </c>
      <c r="M28" s="347"/>
      <c r="N28" s="347"/>
      <c r="O28" s="347"/>
      <c r="P28" s="47"/>
      <c r="Q28" s="47"/>
      <c r="R28" s="47"/>
      <c r="S28" s="47"/>
      <c r="T28" s="47"/>
      <c r="U28" s="47"/>
      <c r="V28" s="47"/>
      <c r="W28" s="348">
        <f>ROUND(BB51,2)</f>
        <v>0</v>
      </c>
      <c r="X28" s="347"/>
      <c r="Y28" s="347"/>
      <c r="Z28" s="347"/>
      <c r="AA28" s="347"/>
      <c r="AB28" s="347"/>
      <c r="AC28" s="347"/>
      <c r="AD28" s="347"/>
      <c r="AE28" s="347"/>
      <c r="AF28" s="47"/>
      <c r="AG28" s="47"/>
      <c r="AH28" s="47"/>
      <c r="AI28" s="47"/>
      <c r="AJ28" s="47"/>
      <c r="AK28" s="348">
        <v>0</v>
      </c>
      <c r="AL28" s="347"/>
      <c r="AM28" s="347"/>
      <c r="AN28" s="347"/>
      <c r="AO28" s="347"/>
      <c r="AP28" s="47"/>
      <c r="AQ28" s="49"/>
      <c r="BE28" s="336"/>
    </row>
    <row r="29" spans="2:71" s="2" customFormat="1" ht="14.45" hidden="1" customHeight="1">
      <c r="B29" s="46"/>
      <c r="C29" s="47"/>
      <c r="D29" s="47"/>
      <c r="E29" s="47"/>
      <c r="F29" s="48" t="s">
        <v>45</v>
      </c>
      <c r="G29" s="47"/>
      <c r="H29" s="47"/>
      <c r="I29" s="47"/>
      <c r="J29" s="47"/>
      <c r="K29" s="47"/>
      <c r="L29" s="346">
        <v>0.15</v>
      </c>
      <c r="M29" s="347"/>
      <c r="N29" s="347"/>
      <c r="O29" s="347"/>
      <c r="P29" s="47"/>
      <c r="Q29" s="47"/>
      <c r="R29" s="47"/>
      <c r="S29" s="47"/>
      <c r="T29" s="47"/>
      <c r="U29" s="47"/>
      <c r="V29" s="47"/>
      <c r="W29" s="348">
        <f>ROUND(BC51,2)</f>
        <v>0</v>
      </c>
      <c r="X29" s="347"/>
      <c r="Y29" s="347"/>
      <c r="Z29" s="347"/>
      <c r="AA29" s="347"/>
      <c r="AB29" s="347"/>
      <c r="AC29" s="347"/>
      <c r="AD29" s="347"/>
      <c r="AE29" s="347"/>
      <c r="AF29" s="47"/>
      <c r="AG29" s="47"/>
      <c r="AH29" s="47"/>
      <c r="AI29" s="47"/>
      <c r="AJ29" s="47"/>
      <c r="AK29" s="348">
        <v>0</v>
      </c>
      <c r="AL29" s="347"/>
      <c r="AM29" s="347"/>
      <c r="AN29" s="347"/>
      <c r="AO29" s="347"/>
      <c r="AP29" s="47"/>
      <c r="AQ29" s="49"/>
      <c r="BE29" s="336"/>
    </row>
    <row r="30" spans="2:71" s="2" customFormat="1" ht="14.45" hidden="1" customHeight="1">
      <c r="B30" s="46"/>
      <c r="C30" s="47"/>
      <c r="D30" s="47"/>
      <c r="E30" s="47"/>
      <c r="F30" s="48" t="s">
        <v>46</v>
      </c>
      <c r="G30" s="47"/>
      <c r="H30" s="47"/>
      <c r="I30" s="47"/>
      <c r="J30" s="47"/>
      <c r="K30" s="47"/>
      <c r="L30" s="346">
        <v>0</v>
      </c>
      <c r="M30" s="347"/>
      <c r="N30" s="347"/>
      <c r="O30" s="347"/>
      <c r="P30" s="47"/>
      <c r="Q30" s="47"/>
      <c r="R30" s="47"/>
      <c r="S30" s="47"/>
      <c r="T30" s="47"/>
      <c r="U30" s="47"/>
      <c r="V30" s="47"/>
      <c r="W30" s="348">
        <f>ROUND(BD51,2)</f>
        <v>0</v>
      </c>
      <c r="X30" s="347"/>
      <c r="Y30" s="347"/>
      <c r="Z30" s="347"/>
      <c r="AA30" s="347"/>
      <c r="AB30" s="347"/>
      <c r="AC30" s="347"/>
      <c r="AD30" s="347"/>
      <c r="AE30" s="347"/>
      <c r="AF30" s="47"/>
      <c r="AG30" s="47"/>
      <c r="AH30" s="47"/>
      <c r="AI30" s="47"/>
      <c r="AJ30" s="47"/>
      <c r="AK30" s="348">
        <v>0</v>
      </c>
      <c r="AL30" s="347"/>
      <c r="AM30" s="347"/>
      <c r="AN30" s="347"/>
      <c r="AO30" s="347"/>
      <c r="AP30" s="47"/>
      <c r="AQ30" s="49"/>
      <c r="BE30" s="336"/>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6"/>
    </row>
    <row r="32" spans="2:71" s="1" customFormat="1" ht="25.9" customHeight="1">
      <c r="B32" s="40"/>
      <c r="C32" s="50"/>
      <c r="D32" s="51" t="s">
        <v>47</v>
      </c>
      <c r="E32" s="52"/>
      <c r="F32" s="52"/>
      <c r="G32" s="52"/>
      <c r="H32" s="52"/>
      <c r="I32" s="52"/>
      <c r="J32" s="52"/>
      <c r="K32" s="52"/>
      <c r="L32" s="52"/>
      <c r="M32" s="52"/>
      <c r="N32" s="52"/>
      <c r="O32" s="52"/>
      <c r="P32" s="52"/>
      <c r="Q32" s="52"/>
      <c r="R32" s="52"/>
      <c r="S32" s="52"/>
      <c r="T32" s="53" t="s">
        <v>48</v>
      </c>
      <c r="U32" s="52"/>
      <c r="V32" s="52"/>
      <c r="W32" s="52"/>
      <c r="X32" s="349" t="s">
        <v>49</v>
      </c>
      <c r="Y32" s="350"/>
      <c r="Z32" s="350"/>
      <c r="AA32" s="350"/>
      <c r="AB32" s="350"/>
      <c r="AC32" s="52"/>
      <c r="AD32" s="52"/>
      <c r="AE32" s="52"/>
      <c r="AF32" s="52"/>
      <c r="AG32" s="52"/>
      <c r="AH32" s="52"/>
      <c r="AI32" s="52"/>
      <c r="AJ32" s="52"/>
      <c r="AK32" s="351">
        <f>SUM(AK23:AK30)</f>
        <v>0</v>
      </c>
      <c r="AL32" s="350"/>
      <c r="AM32" s="350"/>
      <c r="AN32" s="350"/>
      <c r="AO32" s="352"/>
      <c r="AP32" s="50"/>
      <c r="AQ32" s="54"/>
      <c r="BE32" s="336"/>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50</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8618</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53" t="str">
        <f>K6</f>
        <v>Náměstí Hloubětín</v>
      </c>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c r="B44" s="40"/>
      <c r="C44" s="64" t="s">
        <v>23</v>
      </c>
      <c r="D44" s="62"/>
      <c r="E44" s="62"/>
      <c r="F44" s="62"/>
      <c r="G44" s="62"/>
      <c r="H44" s="62"/>
      <c r="I44" s="62"/>
      <c r="J44" s="62"/>
      <c r="K44" s="62"/>
      <c r="L44" s="71" t="str">
        <f>IF(K8="","",K8)</f>
        <v xml:space="preserve">Praha </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55" t="str">
        <f>IF(AN8= "","",AN8)</f>
        <v>6. 6. 2018</v>
      </c>
      <c r="AN44" s="355"/>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c r="B46" s="40"/>
      <c r="C46" s="64" t="s">
        <v>27</v>
      </c>
      <c r="D46" s="62"/>
      <c r="E46" s="62"/>
      <c r="F46" s="62"/>
      <c r="G46" s="62"/>
      <c r="H46" s="62"/>
      <c r="I46" s="62"/>
      <c r="J46" s="62"/>
      <c r="K46" s="62"/>
      <c r="L46" s="65" t="str">
        <f>IF(E11= "","",E11)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33</v>
      </c>
      <c r="AJ46" s="62"/>
      <c r="AK46" s="62"/>
      <c r="AL46" s="62"/>
      <c r="AM46" s="356" t="str">
        <f>IF(E17="","",E17)</f>
        <v xml:space="preserve"> </v>
      </c>
      <c r="AN46" s="356"/>
      <c r="AO46" s="356"/>
      <c r="AP46" s="356"/>
      <c r="AQ46" s="62"/>
      <c r="AR46" s="60"/>
      <c r="AS46" s="357" t="s">
        <v>51</v>
      </c>
      <c r="AT46" s="358"/>
      <c r="AU46" s="73"/>
      <c r="AV46" s="73"/>
      <c r="AW46" s="73"/>
      <c r="AX46" s="73"/>
      <c r="AY46" s="73"/>
      <c r="AZ46" s="73"/>
      <c r="BA46" s="73"/>
      <c r="BB46" s="73"/>
      <c r="BC46" s="73"/>
      <c r="BD46" s="74"/>
    </row>
    <row r="47" spans="2:56" s="1" customFormat="1">
      <c r="B47" s="40"/>
      <c r="C47" s="64" t="s">
        <v>31</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9"/>
      <c r="AT47" s="360"/>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1"/>
      <c r="AT48" s="362"/>
      <c r="AU48" s="41"/>
      <c r="AV48" s="41"/>
      <c r="AW48" s="41"/>
      <c r="AX48" s="41"/>
      <c r="AY48" s="41"/>
      <c r="AZ48" s="41"/>
      <c r="BA48" s="41"/>
      <c r="BB48" s="41"/>
      <c r="BC48" s="41"/>
      <c r="BD48" s="77"/>
    </row>
    <row r="49" spans="1:91" s="1" customFormat="1" ht="29.25" customHeight="1">
      <c r="B49" s="40"/>
      <c r="C49" s="363" t="s">
        <v>52</v>
      </c>
      <c r="D49" s="364"/>
      <c r="E49" s="364"/>
      <c r="F49" s="364"/>
      <c r="G49" s="364"/>
      <c r="H49" s="78"/>
      <c r="I49" s="365" t="s">
        <v>53</v>
      </c>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6" t="s">
        <v>54</v>
      </c>
      <c r="AH49" s="364"/>
      <c r="AI49" s="364"/>
      <c r="AJ49" s="364"/>
      <c r="AK49" s="364"/>
      <c r="AL49" s="364"/>
      <c r="AM49" s="364"/>
      <c r="AN49" s="365" t="s">
        <v>55</v>
      </c>
      <c r="AO49" s="364"/>
      <c r="AP49" s="364"/>
      <c r="AQ49" s="79" t="s">
        <v>56</v>
      </c>
      <c r="AR49" s="60"/>
      <c r="AS49" s="80" t="s">
        <v>57</v>
      </c>
      <c r="AT49" s="81" t="s">
        <v>58</v>
      </c>
      <c r="AU49" s="81" t="s">
        <v>59</v>
      </c>
      <c r="AV49" s="81" t="s">
        <v>60</v>
      </c>
      <c r="AW49" s="81" t="s">
        <v>61</v>
      </c>
      <c r="AX49" s="81" t="s">
        <v>62</v>
      </c>
      <c r="AY49" s="81" t="s">
        <v>63</v>
      </c>
      <c r="AZ49" s="81" t="s">
        <v>64</v>
      </c>
      <c r="BA49" s="81" t="s">
        <v>65</v>
      </c>
      <c r="BB49" s="81" t="s">
        <v>66</v>
      </c>
      <c r="BC49" s="81" t="s">
        <v>67</v>
      </c>
      <c r="BD49" s="82" t="s">
        <v>68</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69</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70">
        <f>ROUND(SUM(AG52:AG69),2)</f>
        <v>0</v>
      </c>
      <c r="AH51" s="370"/>
      <c r="AI51" s="370"/>
      <c r="AJ51" s="370"/>
      <c r="AK51" s="370"/>
      <c r="AL51" s="370"/>
      <c r="AM51" s="370"/>
      <c r="AN51" s="371">
        <f t="shared" ref="AN51:AN69" si="0">SUM(AG51,AT51)</f>
        <v>0</v>
      </c>
      <c r="AO51" s="371"/>
      <c r="AP51" s="371"/>
      <c r="AQ51" s="88" t="s">
        <v>21</v>
      </c>
      <c r="AR51" s="70"/>
      <c r="AS51" s="89">
        <f>ROUND(SUM(AS52:AS69),2)</f>
        <v>0</v>
      </c>
      <c r="AT51" s="90">
        <f t="shared" ref="AT51:AT69" si="1">ROUND(SUM(AV51:AW51),2)</f>
        <v>0</v>
      </c>
      <c r="AU51" s="91">
        <f>ROUND(SUM(AU52:AU69),5)</f>
        <v>0</v>
      </c>
      <c r="AV51" s="90">
        <f>ROUND(AZ51*L26,2)</f>
        <v>0</v>
      </c>
      <c r="AW51" s="90">
        <f>ROUND(BA51*L27,2)</f>
        <v>0</v>
      </c>
      <c r="AX51" s="90">
        <f>ROUND(BB51*L26,2)</f>
        <v>0</v>
      </c>
      <c r="AY51" s="90">
        <f>ROUND(BC51*L27,2)</f>
        <v>0</v>
      </c>
      <c r="AZ51" s="90">
        <f>ROUND(SUM(AZ52:AZ69),2)</f>
        <v>0</v>
      </c>
      <c r="BA51" s="90">
        <f>ROUND(SUM(BA52:BA69),2)</f>
        <v>0</v>
      </c>
      <c r="BB51" s="90">
        <f>ROUND(SUM(BB52:BB69),2)</f>
        <v>0</v>
      </c>
      <c r="BC51" s="90">
        <f>ROUND(SUM(BC52:BC69),2)</f>
        <v>0</v>
      </c>
      <c r="BD51" s="92">
        <f>ROUND(SUM(BD52:BD69),2)</f>
        <v>0</v>
      </c>
      <c r="BS51" s="93" t="s">
        <v>70</v>
      </c>
      <c r="BT51" s="93" t="s">
        <v>71</v>
      </c>
      <c r="BU51" s="94" t="s">
        <v>72</v>
      </c>
      <c r="BV51" s="93" t="s">
        <v>73</v>
      </c>
      <c r="BW51" s="93" t="s">
        <v>7</v>
      </c>
      <c r="BX51" s="93" t="s">
        <v>74</v>
      </c>
      <c r="CL51" s="93" t="s">
        <v>21</v>
      </c>
    </row>
    <row r="52" spans="1:91" s="5" customFormat="1" ht="16.5" customHeight="1">
      <c r="A52" s="95" t="s">
        <v>75</v>
      </c>
      <c r="B52" s="96"/>
      <c r="C52" s="97"/>
      <c r="D52" s="369" t="s">
        <v>76</v>
      </c>
      <c r="E52" s="369"/>
      <c r="F52" s="369"/>
      <c r="G52" s="369"/>
      <c r="H52" s="369"/>
      <c r="I52" s="98"/>
      <c r="J52" s="369" t="s">
        <v>77</v>
      </c>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7">
        <f>'SO 100 - Bourací práce a ...'!J27</f>
        <v>0</v>
      </c>
      <c r="AH52" s="368"/>
      <c r="AI52" s="368"/>
      <c r="AJ52" s="368"/>
      <c r="AK52" s="368"/>
      <c r="AL52" s="368"/>
      <c r="AM52" s="368"/>
      <c r="AN52" s="367">
        <f t="shared" si="0"/>
        <v>0</v>
      </c>
      <c r="AO52" s="368"/>
      <c r="AP52" s="368"/>
      <c r="AQ52" s="99" t="s">
        <v>78</v>
      </c>
      <c r="AR52" s="100"/>
      <c r="AS52" s="101">
        <v>0</v>
      </c>
      <c r="AT52" s="102">
        <f t="shared" si="1"/>
        <v>0</v>
      </c>
      <c r="AU52" s="103">
        <f>'SO 100 - Bourací práce a ...'!P82</f>
        <v>0</v>
      </c>
      <c r="AV52" s="102">
        <f>'SO 100 - Bourací práce a ...'!J30</f>
        <v>0</v>
      </c>
      <c r="AW52" s="102">
        <f>'SO 100 - Bourací práce a ...'!J31</f>
        <v>0</v>
      </c>
      <c r="AX52" s="102">
        <f>'SO 100 - Bourací práce a ...'!J32</f>
        <v>0</v>
      </c>
      <c r="AY52" s="102">
        <f>'SO 100 - Bourací práce a ...'!J33</f>
        <v>0</v>
      </c>
      <c r="AZ52" s="102">
        <f>'SO 100 - Bourací práce a ...'!F30</f>
        <v>0</v>
      </c>
      <c r="BA52" s="102">
        <f>'SO 100 - Bourací práce a ...'!F31</f>
        <v>0</v>
      </c>
      <c r="BB52" s="102">
        <f>'SO 100 - Bourací práce a ...'!F32</f>
        <v>0</v>
      </c>
      <c r="BC52" s="102">
        <f>'SO 100 - Bourací práce a ...'!F33</f>
        <v>0</v>
      </c>
      <c r="BD52" s="104">
        <f>'SO 100 - Bourací práce a ...'!F34</f>
        <v>0</v>
      </c>
      <c r="BT52" s="105" t="s">
        <v>79</v>
      </c>
      <c r="BV52" s="105" t="s">
        <v>73</v>
      </c>
      <c r="BW52" s="105" t="s">
        <v>80</v>
      </c>
      <c r="BX52" s="105" t="s">
        <v>7</v>
      </c>
      <c r="CL52" s="105" t="s">
        <v>21</v>
      </c>
      <c r="CM52" s="105" t="s">
        <v>81</v>
      </c>
    </row>
    <row r="53" spans="1:91" s="5" customFormat="1" ht="16.5" customHeight="1">
      <c r="A53" s="95" t="s">
        <v>75</v>
      </c>
      <c r="B53" s="96"/>
      <c r="C53" s="97"/>
      <c r="D53" s="369" t="s">
        <v>82</v>
      </c>
      <c r="E53" s="369"/>
      <c r="F53" s="369"/>
      <c r="G53" s="369"/>
      <c r="H53" s="369"/>
      <c r="I53" s="98"/>
      <c r="J53" s="369" t="s">
        <v>83</v>
      </c>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7">
        <f>'SO 101 - Zázemí pro stánky'!J27</f>
        <v>0</v>
      </c>
      <c r="AH53" s="368"/>
      <c r="AI53" s="368"/>
      <c r="AJ53" s="368"/>
      <c r="AK53" s="368"/>
      <c r="AL53" s="368"/>
      <c r="AM53" s="368"/>
      <c r="AN53" s="367">
        <f t="shared" si="0"/>
        <v>0</v>
      </c>
      <c r="AO53" s="368"/>
      <c r="AP53" s="368"/>
      <c r="AQ53" s="99" t="s">
        <v>78</v>
      </c>
      <c r="AR53" s="100"/>
      <c r="AS53" s="101">
        <v>0</v>
      </c>
      <c r="AT53" s="102">
        <f t="shared" si="1"/>
        <v>0</v>
      </c>
      <c r="AU53" s="103">
        <f>'SO 101 - Zázemí pro stánky'!P95</f>
        <v>0</v>
      </c>
      <c r="AV53" s="102">
        <f>'SO 101 - Zázemí pro stánky'!J30</f>
        <v>0</v>
      </c>
      <c r="AW53" s="102">
        <f>'SO 101 - Zázemí pro stánky'!J31</f>
        <v>0</v>
      </c>
      <c r="AX53" s="102">
        <f>'SO 101 - Zázemí pro stánky'!J32</f>
        <v>0</v>
      </c>
      <c r="AY53" s="102">
        <f>'SO 101 - Zázemí pro stánky'!J33</f>
        <v>0</v>
      </c>
      <c r="AZ53" s="102">
        <f>'SO 101 - Zázemí pro stánky'!F30</f>
        <v>0</v>
      </c>
      <c r="BA53" s="102">
        <f>'SO 101 - Zázemí pro stánky'!F31</f>
        <v>0</v>
      </c>
      <c r="BB53" s="102">
        <f>'SO 101 - Zázemí pro stánky'!F32</f>
        <v>0</v>
      </c>
      <c r="BC53" s="102">
        <f>'SO 101 - Zázemí pro stánky'!F33</f>
        <v>0</v>
      </c>
      <c r="BD53" s="104">
        <f>'SO 101 - Zázemí pro stánky'!F34</f>
        <v>0</v>
      </c>
      <c r="BT53" s="105" t="s">
        <v>79</v>
      </c>
      <c r="BV53" s="105" t="s">
        <v>73</v>
      </c>
      <c r="BW53" s="105" t="s">
        <v>84</v>
      </c>
      <c r="BX53" s="105" t="s">
        <v>7</v>
      </c>
      <c r="CL53" s="105" t="s">
        <v>21</v>
      </c>
      <c r="CM53" s="105" t="s">
        <v>81</v>
      </c>
    </row>
    <row r="54" spans="1:91" s="5" customFormat="1" ht="16.5" customHeight="1">
      <c r="A54" s="95" t="s">
        <v>75</v>
      </c>
      <c r="B54" s="96"/>
      <c r="C54" s="97"/>
      <c r="D54" s="369" t="s">
        <v>85</v>
      </c>
      <c r="E54" s="369"/>
      <c r="F54" s="369"/>
      <c r="G54" s="369"/>
      <c r="H54" s="369"/>
      <c r="I54" s="98"/>
      <c r="J54" s="369" t="s">
        <v>86</v>
      </c>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7">
        <f>'SO 200 - Hřiště'!J27</f>
        <v>0</v>
      </c>
      <c r="AH54" s="368"/>
      <c r="AI54" s="368"/>
      <c r="AJ54" s="368"/>
      <c r="AK54" s="368"/>
      <c r="AL54" s="368"/>
      <c r="AM54" s="368"/>
      <c r="AN54" s="367">
        <f t="shared" si="0"/>
        <v>0</v>
      </c>
      <c r="AO54" s="368"/>
      <c r="AP54" s="368"/>
      <c r="AQ54" s="99" t="s">
        <v>78</v>
      </c>
      <c r="AR54" s="100"/>
      <c r="AS54" s="101">
        <v>0</v>
      </c>
      <c r="AT54" s="102">
        <f t="shared" si="1"/>
        <v>0</v>
      </c>
      <c r="AU54" s="103">
        <f>'SO 200 - Hřiště'!P77</f>
        <v>0</v>
      </c>
      <c r="AV54" s="102">
        <f>'SO 200 - Hřiště'!J30</f>
        <v>0</v>
      </c>
      <c r="AW54" s="102">
        <f>'SO 200 - Hřiště'!J31</f>
        <v>0</v>
      </c>
      <c r="AX54" s="102">
        <f>'SO 200 - Hřiště'!J32</f>
        <v>0</v>
      </c>
      <c r="AY54" s="102">
        <f>'SO 200 - Hřiště'!J33</f>
        <v>0</v>
      </c>
      <c r="AZ54" s="102">
        <f>'SO 200 - Hřiště'!F30</f>
        <v>0</v>
      </c>
      <c r="BA54" s="102">
        <f>'SO 200 - Hřiště'!F31</f>
        <v>0</v>
      </c>
      <c r="BB54" s="102">
        <f>'SO 200 - Hřiště'!F32</f>
        <v>0</v>
      </c>
      <c r="BC54" s="102">
        <f>'SO 200 - Hřiště'!F33</f>
        <v>0</v>
      </c>
      <c r="BD54" s="104">
        <f>'SO 200 - Hřiště'!F34</f>
        <v>0</v>
      </c>
      <c r="BT54" s="105" t="s">
        <v>79</v>
      </c>
      <c r="BV54" s="105" t="s">
        <v>73</v>
      </c>
      <c r="BW54" s="105" t="s">
        <v>87</v>
      </c>
      <c r="BX54" s="105" t="s">
        <v>7</v>
      </c>
      <c r="CL54" s="105" t="s">
        <v>21</v>
      </c>
      <c r="CM54" s="105" t="s">
        <v>81</v>
      </c>
    </row>
    <row r="55" spans="1:91" s="5" customFormat="1" ht="16.5" customHeight="1">
      <c r="A55" s="95" t="s">
        <v>75</v>
      </c>
      <c r="B55" s="96"/>
      <c r="C55" s="97"/>
      <c r="D55" s="369" t="s">
        <v>88</v>
      </c>
      <c r="E55" s="369"/>
      <c r="F55" s="369"/>
      <c r="G55" s="369"/>
      <c r="H55" s="369"/>
      <c r="I55" s="98"/>
      <c r="J55" s="369" t="s">
        <v>89</v>
      </c>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7">
        <f>'SO 300 - Otevřené sezení'!J27</f>
        <v>0</v>
      </c>
      <c r="AH55" s="368"/>
      <c r="AI55" s="368"/>
      <c r="AJ55" s="368"/>
      <c r="AK55" s="368"/>
      <c r="AL55" s="368"/>
      <c r="AM55" s="368"/>
      <c r="AN55" s="367">
        <f t="shared" si="0"/>
        <v>0</v>
      </c>
      <c r="AO55" s="368"/>
      <c r="AP55" s="368"/>
      <c r="AQ55" s="99" t="s">
        <v>78</v>
      </c>
      <c r="AR55" s="100"/>
      <c r="AS55" s="101">
        <v>0</v>
      </c>
      <c r="AT55" s="102">
        <f t="shared" si="1"/>
        <v>0</v>
      </c>
      <c r="AU55" s="103">
        <f>'SO 300 - Otevřené sezení'!P85</f>
        <v>0</v>
      </c>
      <c r="AV55" s="102">
        <f>'SO 300 - Otevřené sezení'!J30</f>
        <v>0</v>
      </c>
      <c r="AW55" s="102">
        <f>'SO 300 - Otevřené sezení'!J31</f>
        <v>0</v>
      </c>
      <c r="AX55" s="102">
        <f>'SO 300 - Otevřené sezení'!J32</f>
        <v>0</v>
      </c>
      <c r="AY55" s="102">
        <f>'SO 300 - Otevřené sezení'!J33</f>
        <v>0</v>
      </c>
      <c r="AZ55" s="102">
        <f>'SO 300 - Otevřené sezení'!F30</f>
        <v>0</v>
      </c>
      <c r="BA55" s="102">
        <f>'SO 300 - Otevřené sezení'!F31</f>
        <v>0</v>
      </c>
      <c r="BB55" s="102">
        <f>'SO 300 - Otevřené sezení'!F32</f>
        <v>0</v>
      </c>
      <c r="BC55" s="102">
        <f>'SO 300 - Otevřené sezení'!F33</f>
        <v>0</v>
      </c>
      <c r="BD55" s="104">
        <f>'SO 300 - Otevřené sezení'!F34</f>
        <v>0</v>
      </c>
      <c r="BT55" s="105" t="s">
        <v>79</v>
      </c>
      <c r="BV55" s="105" t="s">
        <v>73</v>
      </c>
      <c r="BW55" s="105" t="s">
        <v>90</v>
      </c>
      <c r="BX55" s="105" t="s">
        <v>7</v>
      </c>
      <c r="CL55" s="105" t="s">
        <v>21</v>
      </c>
      <c r="CM55" s="105" t="s">
        <v>81</v>
      </c>
    </row>
    <row r="56" spans="1:91" s="5" customFormat="1" ht="16.5" customHeight="1">
      <c r="A56" s="95" t="s">
        <v>75</v>
      </c>
      <c r="B56" s="96"/>
      <c r="C56" s="97"/>
      <c r="D56" s="369" t="s">
        <v>91</v>
      </c>
      <c r="E56" s="369"/>
      <c r="F56" s="369"/>
      <c r="G56" s="369"/>
      <c r="H56" s="369"/>
      <c r="I56" s="98"/>
      <c r="J56" s="369" t="s">
        <v>92</v>
      </c>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7">
        <f>'SO 400 - Fontána'!J27</f>
        <v>0</v>
      </c>
      <c r="AH56" s="368"/>
      <c r="AI56" s="368"/>
      <c r="AJ56" s="368"/>
      <c r="AK56" s="368"/>
      <c r="AL56" s="368"/>
      <c r="AM56" s="368"/>
      <c r="AN56" s="367">
        <f t="shared" si="0"/>
        <v>0</v>
      </c>
      <c r="AO56" s="368"/>
      <c r="AP56" s="368"/>
      <c r="AQ56" s="99" t="s">
        <v>78</v>
      </c>
      <c r="AR56" s="100"/>
      <c r="AS56" s="101">
        <v>0</v>
      </c>
      <c r="AT56" s="102">
        <f t="shared" si="1"/>
        <v>0</v>
      </c>
      <c r="AU56" s="103">
        <f>'SO 400 - Fontána'!P85</f>
        <v>0</v>
      </c>
      <c r="AV56" s="102">
        <f>'SO 400 - Fontána'!J30</f>
        <v>0</v>
      </c>
      <c r="AW56" s="102">
        <f>'SO 400 - Fontána'!J31</f>
        <v>0</v>
      </c>
      <c r="AX56" s="102">
        <f>'SO 400 - Fontána'!J32</f>
        <v>0</v>
      </c>
      <c r="AY56" s="102">
        <f>'SO 400 - Fontána'!J33</f>
        <v>0</v>
      </c>
      <c r="AZ56" s="102">
        <f>'SO 400 - Fontána'!F30</f>
        <v>0</v>
      </c>
      <c r="BA56" s="102">
        <f>'SO 400 - Fontána'!F31</f>
        <v>0</v>
      </c>
      <c r="BB56" s="102">
        <f>'SO 400 - Fontána'!F32</f>
        <v>0</v>
      </c>
      <c r="BC56" s="102">
        <f>'SO 400 - Fontána'!F33</f>
        <v>0</v>
      </c>
      <c r="BD56" s="104">
        <f>'SO 400 - Fontána'!F34</f>
        <v>0</v>
      </c>
      <c r="BT56" s="105" t="s">
        <v>79</v>
      </c>
      <c r="BV56" s="105" t="s">
        <v>73</v>
      </c>
      <c r="BW56" s="105" t="s">
        <v>93</v>
      </c>
      <c r="BX56" s="105" t="s">
        <v>7</v>
      </c>
      <c r="CL56" s="105" t="s">
        <v>21</v>
      </c>
      <c r="CM56" s="105" t="s">
        <v>81</v>
      </c>
    </row>
    <row r="57" spans="1:91" s="5" customFormat="1" ht="16.5" customHeight="1">
      <c r="A57" s="95" t="s">
        <v>75</v>
      </c>
      <c r="B57" s="96"/>
      <c r="C57" s="97"/>
      <c r="D57" s="369" t="s">
        <v>94</v>
      </c>
      <c r="E57" s="369"/>
      <c r="F57" s="369"/>
      <c r="G57" s="369"/>
      <c r="H57" s="369"/>
      <c r="I57" s="98"/>
      <c r="J57" s="369" t="s">
        <v>95</v>
      </c>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7">
        <f>'SO 500 - Ostatní vybavení'!J27</f>
        <v>0</v>
      </c>
      <c r="AH57" s="368"/>
      <c r="AI57" s="368"/>
      <c r="AJ57" s="368"/>
      <c r="AK57" s="368"/>
      <c r="AL57" s="368"/>
      <c r="AM57" s="368"/>
      <c r="AN57" s="367">
        <f t="shared" si="0"/>
        <v>0</v>
      </c>
      <c r="AO57" s="368"/>
      <c r="AP57" s="368"/>
      <c r="AQ57" s="99" t="s">
        <v>78</v>
      </c>
      <c r="AR57" s="100"/>
      <c r="AS57" s="101">
        <v>0</v>
      </c>
      <c r="AT57" s="102">
        <f t="shared" si="1"/>
        <v>0</v>
      </c>
      <c r="AU57" s="103">
        <f>'SO 500 - Ostatní vybavení'!P78</f>
        <v>0</v>
      </c>
      <c r="AV57" s="102">
        <f>'SO 500 - Ostatní vybavení'!J30</f>
        <v>0</v>
      </c>
      <c r="AW57" s="102">
        <f>'SO 500 - Ostatní vybavení'!J31</f>
        <v>0</v>
      </c>
      <c r="AX57" s="102">
        <f>'SO 500 - Ostatní vybavení'!J32</f>
        <v>0</v>
      </c>
      <c r="AY57" s="102">
        <f>'SO 500 - Ostatní vybavení'!J33</f>
        <v>0</v>
      </c>
      <c r="AZ57" s="102">
        <f>'SO 500 - Ostatní vybavení'!F30</f>
        <v>0</v>
      </c>
      <c r="BA57" s="102">
        <f>'SO 500 - Ostatní vybavení'!F31</f>
        <v>0</v>
      </c>
      <c r="BB57" s="102">
        <f>'SO 500 - Ostatní vybavení'!F32</f>
        <v>0</v>
      </c>
      <c r="BC57" s="102">
        <f>'SO 500 - Ostatní vybavení'!F33</f>
        <v>0</v>
      </c>
      <c r="BD57" s="104">
        <f>'SO 500 - Ostatní vybavení'!F34</f>
        <v>0</v>
      </c>
      <c r="BT57" s="105" t="s">
        <v>79</v>
      </c>
      <c r="BV57" s="105" t="s">
        <v>73</v>
      </c>
      <c r="BW57" s="105" t="s">
        <v>96</v>
      </c>
      <c r="BX57" s="105" t="s">
        <v>7</v>
      </c>
      <c r="CL57" s="105" t="s">
        <v>21</v>
      </c>
      <c r="CM57" s="105" t="s">
        <v>81</v>
      </c>
    </row>
    <row r="58" spans="1:91" s="5" customFormat="1" ht="16.5" customHeight="1">
      <c r="A58" s="95" t="s">
        <v>75</v>
      </c>
      <c r="B58" s="96"/>
      <c r="C58" s="97"/>
      <c r="D58" s="369" t="s">
        <v>97</v>
      </c>
      <c r="E58" s="369"/>
      <c r="F58" s="369"/>
      <c r="G58" s="369"/>
      <c r="H58" s="369"/>
      <c r="I58" s="98"/>
      <c r="J58" s="369" t="s">
        <v>98</v>
      </c>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7">
        <f>'SO 700 - Elektroinstalace'!J27</f>
        <v>0</v>
      </c>
      <c r="AH58" s="368"/>
      <c r="AI58" s="368"/>
      <c r="AJ58" s="368"/>
      <c r="AK58" s="368"/>
      <c r="AL58" s="368"/>
      <c r="AM58" s="368"/>
      <c r="AN58" s="367">
        <f t="shared" si="0"/>
        <v>0</v>
      </c>
      <c r="AO58" s="368"/>
      <c r="AP58" s="368"/>
      <c r="AQ58" s="99" t="s">
        <v>78</v>
      </c>
      <c r="AR58" s="100"/>
      <c r="AS58" s="101">
        <v>0</v>
      </c>
      <c r="AT58" s="102">
        <f t="shared" si="1"/>
        <v>0</v>
      </c>
      <c r="AU58" s="103">
        <f>'SO 700 - Elektroinstalace'!P84</f>
        <v>0</v>
      </c>
      <c r="AV58" s="102">
        <f>'SO 700 - Elektroinstalace'!J30</f>
        <v>0</v>
      </c>
      <c r="AW58" s="102">
        <f>'SO 700 - Elektroinstalace'!J31</f>
        <v>0</v>
      </c>
      <c r="AX58" s="102">
        <f>'SO 700 - Elektroinstalace'!J32</f>
        <v>0</v>
      </c>
      <c r="AY58" s="102">
        <f>'SO 700 - Elektroinstalace'!J33</f>
        <v>0</v>
      </c>
      <c r="AZ58" s="102">
        <f>'SO 700 - Elektroinstalace'!F30</f>
        <v>0</v>
      </c>
      <c r="BA58" s="102">
        <f>'SO 700 - Elektroinstalace'!F31</f>
        <v>0</v>
      </c>
      <c r="BB58" s="102">
        <f>'SO 700 - Elektroinstalace'!F32</f>
        <v>0</v>
      </c>
      <c r="BC58" s="102">
        <f>'SO 700 - Elektroinstalace'!F33</f>
        <v>0</v>
      </c>
      <c r="BD58" s="104">
        <f>'SO 700 - Elektroinstalace'!F34</f>
        <v>0</v>
      </c>
      <c r="BT58" s="105" t="s">
        <v>79</v>
      </c>
      <c r="BV58" s="105" t="s">
        <v>73</v>
      </c>
      <c r="BW58" s="105" t="s">
        <v>99</v>
      </c>
      <c r="BX58" s="105" t="s">
        <v>7</v>
      </c>
      <c r="CL58" s="105" t="s">
        <v>21</v>
      </c>
      <c r="CM58" s="105" t="s">
        <v>81</v>
      </c>
    </row>
    <row r="59" spans="1:91" s="5" customFormat="1" ht="16.5" customHeight="1">
      <c r="A59" s="95" t="s">
        <v>75</v>
      </c>
      <c r="B59" s="96"/>
      <c r="C59" s="97"/>
      <c r="D59" s="369" t="s">
        <v>100</v>
      </c>
      <c r="E59" s="369"/>
      <c r="F59" s="369"/>
      <c r="G59" s="369"/>
      <c r="H59" s="369"/>
      <c r="I59" s="98"/>
      <c r="J59" s="369" t="s">
        <v>101</v>
      </c>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7">
        <f>'SO 800 - Sadové úpravy'!J27</f>
        <v>0</v>
      </c>
      <c r="AH59" s="368"/>
      <c r="AI59" s="368"/>
      <c r="AJ59" s="368"/>
      <c r="AK59" s="368"/>
      <c r="AL59" s="368"/>
      <c r="AM59" s="368"/>
      <c r="AN59" s="367">
        <f t="shared" si="0"/>
        <v>0</v>
      </c>
      <c r="AO59" s="368"/>
      <c r="AP59" s="368"/>
      <c r="AQ59" s="99" t="s">
        <v>78</v>
      </c>
      <c r="AR59" s="100"/>
      <c r="AS59" s="101">
        <v>0</v>
      </c>
      <c r="AT59" s="102">
        <f t="shared" si="1"/>
        <v>0</v>
      </c>
      <c r="AU59" s="103">
        <f>'SO 800 - Sadové úpravy'!P79</f>
        <v>0</v>
      </c>
      <c r="AV59" s="102">
        <f>'SO 800 - Sadové úpravy'!J30</f>
        <v>0</v>
      </c>
      <c r="AW59" s="102">
        <f>'SO 800 - Sadové úpravy'!J31</f>
        <v>0</v>
      </c>
      <c r="AX59" s="102">
        <f>'SO 800 - Sadové úpravy'!J32</f>
        <v>0</v>
      </c>
      <c r="AY59" s="102">
        <f>'SO 800 - Sadové úpravy'!J33</f>
        <v>0</v>
      </c>
      <c r="AZ59" s="102">
        <f>'SO 800 - Sadové úpravy'!F30</f>
        <v>0</v>
      </c>
      <c r="BA59" s="102">
        <f>'SO 800 - Sadové úpravy'!F31</f>
        <v>0</v>
      </c>
      <c r="BB59" s="102">
        <f>'SO 800 - Sadové úpravy'!F32</f>
        <v>0</v>
      </c>
      <c r="BC59" s="102">
        <f>'SO 800 - Sadové úpravy'!F33</f>
        <v>0</v>
      </c>
      <c r="BD59" s="104">
        <f>'SO 800 - Sadové úpravy'!F34</f>
        <v>0</v>
      </c>
      <c r="BT59" s="105" t="s">
        <v>79</v>
      </c>
      <c r="BV59" s="105" t="s">
        <v>73</v>
      </c>
      <c r="BW59" s="105" t="s">
        <v>102</v>
      </c>
      <c r="BX59" s="105" t="s">
        <v>7</v>
      </c>
      <c r="CL59" s="105" t="s">
        <v>21</v>
      </c>
      <c r="CM59" s="105" t="s">
        <v>81</v>
      </c>
    </row>
    <row r="60" spans="1:91" s="5" customFormat="1" ht="63" customHeight="1">
      <c r="A60" s="95" t="s">
        <v>75</v>
      </c>
      <c r="B60" s="96"/>
      <c r="C60" s="97"/>
      <c r="D60" s="369" t="s">
        <v>103</v>
      </c>
      <c r="E60" s="369"/>
      <c r="F60" s="369"/>
      <c r="G60" s="369"/>
      <c r="H60" s="369"/>
      <c r="I60" s="98"/>
      <c r="J60" s="369" t="s">
        <v>104</v>
      </c>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7">
        <f>'TZB vně - Areálové r - TZ...'!J27</f>
        <v>0</v>
      </c>
      <c r="AH60" s="368"/>
      <c r="AI60" s="368"/>
      <c r="AJ60" s="368"/>
      <c r="AK60" s="368"/>
      <c r="AL60" s="368"/>
      <c r="AM60" s="368"/>
      <c r="AN60" s="367">
        <f t="shared" si="0"/>
        <v>0</v>
      </c>
      <c r="AO60" s="368"/>
      <c r="AP60" s="368"/>
      <c r="AQ60" s="99" t="s">
        <v>78</v>
      </c>
      <c r="AR60" s="100"/>
      <c r="AS60" s="101">
        <v>0</v>
      </c>
      <c r="AT60" s="102">
        <f t="shared" si="1"/>
        <v>0</v>
      </c>
      <c r="AU60" s="103">
        <f>'TZB vně - Areálové r - TZ...'!P84</f>
        <v>0</v>
      </c>
      <c r="AV60" s="102">
        <f>'TZB vně - Areálové r - TZ...'!J30</f>
        <v>0</v>
      </c>
      <c r="AW60" s="102">
        <f>'TZB vně - Areálové r - TZ...'!J31</f>
        <v>0</v>
      </c>
      <c r="AX60" s="102">
        <f>'TZB vně - Areálové r - TZ...'!J32</f>
        <v>0</v>
      </c>
      <c r="AY60" s="102">
        <f>'TZB vně - Areálové r - TZ...'!J33</f>
        <v>0</v>
      </c>
      <c r="AZ60" s="102">
        <f>'TZB vně - Areálové r - TZ...'!F30</f>
        <v>0</v>
      </c>
      <c r="BA60" s="102">
        <f>'TZB vně - Areálové r - TZ...'!F31</f>
        <v>0</v>
      </c>
      <c r="BB60" s="102">
        <f>'TZB vně - Areálové r - TZ...'!F32</f>
        <v>0</v>
      </c>
      <c r="BC60" s="102">
        <f>'TZB vně - Areálové r - TZ...'!F33</f>
        <v>0</v>
      </c>
      <c r="BD60" s="104">
        <f>'TZB vně - Areálové r - TZ...'!F34</f>
        <v>0</v>
      </c>
      <c r="BT60" s="105" t="s">
        <v>79</v>
      </c>
      <c r="BV60" s="105" t="s">
        <v>73</v>
      </c>
      <c r="BW60" s="105" t="s">
        <v>105</v>
      </c>
      <c r="BX60" s="105" t="s">
        <v>7</v>
      </c>
      <c r="CL60" s="105" t="s">
        <v>21</v>
      </c>
      <c r="CM60" s="105" t="s">
        <v>81</v>
      </c>
    </row>
    <row r="61" spans="1:91" s="5" customFormat="1" ht="63" customHeight="1">
      <c r="A61" s="95" t="s">
        <v>75</v>
      </c>
      <c r="B61" s="96"/>
      <c r="C61" s="97"/>
      <c r="D61" s="369" t="s">
        <v>106</v>
      </c>
      <c r="E61" s="369"/>
      <c r="F61" s="369"/>
      <c r="G61" s="369"/>
      <c r="H61" s="369"/>
      <c r="I61" s="98"/>
      <c r="J61" s="369" t="s">
        <v>107</v>
      </c>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7">
        <f>'TZB vně - Přeložka p - TZ...'!J27</f>
        <v>0</v>
      </c>
      <c r="AH61" s="368"/>
      <c r="AI61" s="368"/>
      <c r="AJ61" s="368"/>
      <c r="AK61" s="368"/>
      <c r="AL61" s="368"/>
      <c r="AM61" s="368"/>
      <c r="AN61" s="367">
        <f t="shared" si="0"/>
        <v>0</v>
      </c>
      <c r="AO61" s="368"/>
      <c r="AP61" s="368"/>
      <c r="AQ61" s="99" t="s">
        <v>78</v>
      </c>
      <c r="AR61" s="100"/>
      <c r="AS61" s="101">
        <v>0</v>
      </c>
      <c r="AT61" s="102">
        <f t="shared" si="1"/>
        <v>0</v>
      </c>
      <c r="AU61" s="103">
        <f>'TZB vně - Přeložka p - TZ...'!P83</f>
        <v>0</v>
      </c>
      <c r="AV61" s="102">
        <f>'TZB vně - Přeložka p - TZ...'!J30</f>
        <v>0</v>
      </c>
      <c r="AW61" s="102">
        <f>'TZB vně - Přeložka p - TZ...'!J31</f>
        <v>0</v>
      </c>
      <c r="AX61" s="102">
        <f>'TZB vně - Přeložka p - TZ...'!J32</f>
        <v>0</v>
      </c>
      <c r="AY61" s="102">
        <f>'TZB vně - Přeložka p - TZ...'!J33</f>
        <v>0</v>
      </c>
      <c r="AZ61" s="102">
        <f>'TZB vně - Přeložka p - TZ...'!F30</f>
        <v>0</v>
      </c>
      <c r="BA61" s="102">
        <f>'TZB vně - Přeložka p - TZ...'!F31</f>
        <v>0</v>
      </c>
      <c r="BB61" s="102">
        <f>'TZB vně - Přeložka p - TZ...'!F32</f>
        <v>0</v>
      </c>
      <c r="BC61" s="102">
        <f>'TZB vně - Přeložka p - TZ...'!F33</f>
        <v>0</v>
      </c>
      <c r="BD61" s="104">
        <f>'TZB vně - Přeložka p - TZ...'!F34</f>
        <v>0</v>
      </c>
      <c r="BT61" s="105" t="s">
        <v>79</v>
      </c>
      <c r="BV61" s="105" t="s">
        <v>73</v>
      </c>
      <c r="BW61" s="105" t="s">
        <v>108</v>
      </c>
      <c r="BX61" s="105" t="s">
        <v>7</v>
      </c>
      <c r="CL61" s="105" t="s">
        <v>21</v>
      </c>
      <c r="CM61" s="105" t="s">
        <v>81</v>
      </c>
    </row>
    <row r="62" spans="1:91" s="5" customFormat="1" ht="63" customHeight="1">
      <c r="A62" s="95" t="s">
        <v>75</v>
      </c>
      <c r="B62" s="96"/>
      <c r="C62" s="97"/>
      <c r="D62" s="369" t="s">
        <v>109</v>
      </c>
      <c r="E62" s="369"/>
      <c r="F62" s="369"/>
      <c r="G62" s="369"/>
      <c r="H62" s="369"/>
      <c r="I62" s="98"/>
      <c r="J62" s="369" t="s">
        <v>110</v>
      </c>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7">
        <f>'TZB vně - Přeložka v - TZ...'!J27</f>
        <v>0</v>
      </c>
      <c r="AH62" s="368"/>
      <c r="AI62" s="368"/>
      <c r="AJ62" s="368"/>
      <c r="AK62" s="368"/>
      <c r="AL62" s="368"/>
      <c r="AM62" s="368"/>
      <c r="AN62" s="367">
        <f t="shared" si="0"/>
        <v>0</v>
      </c>
      <c r="AO62" s="368"/>
      <c r="AP62" s="368"/>
      <c r="AQ62" s="99" t="s">
        <v>78</v>
      </c>
      <c r="AR62" s="100"/>
      <c r="AS62" s="101">
        <v>0</v>
      </c>
      <c r="AT62" s="102">
        <f t="shared" si="1"/>
        <v>0</v>
      </c>
      <c r="AU62" s="103">
        <f>'TZB vně - Přeložka v - TZ...'!P87</f>
        <v>0</v>
      </c>
      <c r="AV62" s="102">
        <f>'TZB vně - Přeložka v - TZ...'!J30</f>
        <v>0</v>
      </c>
      <c r="AW62" s="102">
        <f>'TZB vně - Přeložka v - TZ...'!J31</f>
        <v>0</v>
      </c>
      <c r="AX62" s="102">
        <f>'TZB vně - Přeložka v - TZ...'!J32</f>
        <v>0</v>
      </c>
      <c r="AY62" s="102">
        <f>'TZB vně - Přeložka v - TZ...'!J33</f>
        <v>0</v>
      </c>
      <c r="AZ62" s="102">
        <f>'TZB vně - Přeložka v - TZ...'!F30</f>
        <v>0</v>
      </c>
      <c r="BA62" s="102">
        <f>'TZB vně - Přeložka v - TZ...'!F31</f>
        <v>0</v>
      </c>
      <c r="BB62" s="102">
        <f>'TZB vně - Přeložka v - TZ...'!F32</f>
        <v>0</v>
      </c>
      <c r="BC62" s="102">
        <f>'TZB vně - Přeložka v - TZ...'!F33</f>
        <v>0</v>
      </c>
      <c r="BD62" s="104">
        <f>'TZB vně - Přeložka v - TZ...'!F34</f>
        <v>0</v>
      </c>
      <c r="BT62" s="105" t="s">
        <v>79</v>
      </c>
      <c r="BV62" s="105" t="s">
        <v>73</v>
      </c>
      <c r="BW62" s="105" t="s">
        <v>111</v>
      </c>
      <c r="BX62" s="105" t="s">
        <v>7</v>
      </c>
      <c r="CL62" s="105" t="s">
        <v>21</v>
      </c>
      <c r="CM62" s="105" t="s">
        <v>81</v>
      </c>
    </row>
    <row r="63" spans="1:91" s="5" customFormat="1" ht="63" customHeight="1">
      <c r="A63" s="95" t="s">
        <v>75</v>
      </c>
      <c r="B63" s="96"/>
      <c r="C63" s="97"/>
      <c r="D63" s="369" t="s">
        <v>112</v>
      </c>
      <c r="E63" s="369"/>
      <c r="F63" s="369"/>
      <c r="G63" s="369"/>
      <c r="H63" s="369"/>
      <c r="I63" s="98"/>
      <c r="J63" s="369" t="s">
        <v>113</v>
      </c>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7">
        <f>'TZB vně - Přípoj (1) - TZ...'!J27</f>
        <v>0</v>
      </c>
      <c r="AH63" s="368"/>
      <c r="AI63" s="368"/>
      <c r="AJ63" s="368"/>
      <c r="AK63" s="368"/>
      <c r="AL63" s="368"/>
      <c r="AM63" s="368"/>
      <c r="AN63" s="367">
        <f t="shared" si="0"/>
        <v>0</v>
      </c>
      <c r="AO63" s="368"/>
      <c r="AP63" s="368"/>
      <c r="AQ63" s="99" t="s">
        <v>78</v>
      </c>
      <c r="AR63" s="100"/>
      <c r="AS63" s="101">
        <v>0</v>
      </c>
      <c r="AT63" s="102">
        <f t="shared" si="1"/>
        <v>0</v>
      </c>
      <c r="AU63" s="103">
        <f>'TZB vně - Přípoj (1) - TZ...'!P86</f>
        <v>0</v>
      </c>
      <c r="AV63" s="102">
        <f>'TZB vně - Přípoj (1) - TZ...'!J30</f>
        <v>0</v>
      </c>
      <c r="AW63" s="102">
        <f>'TZB vně - Přípoj (1) - TZ...'!J31</f>
        <v>0</v>
      </c>
      <c r="AX63" s="102">
        <f>'TZB vně - Přípoj (1) - TZ...'!J32</f>
        <v>0</v>
      </c>
      <c r="AY63" s="102">
        <f>'TZB vně - Přípoj (1) - TZ...'!J33</f>
        <v>0</v>
      </c>
      <c r="AZ63" s="102">
        <f>'TZB vně - Přípoj (1) - TZ...'!F30</f>
        <v>0</v>
      </c>
      <c r="BA63" s="102">
        <f>'TZB vně - Přípoj (1) - TZ...'!F31</f>
        <v>0</v>
      </c>
      <c r="BB63" s="102">
        <f>'TZB vně - Přípoj (1) - TZ...'!F32</f>
        <v>0</v>
      </c>
      <c r="BC63" s="102">
        <f>'TZB vně - Přípoj (1) - TZ...'!F33</f>
        <v>0</v>
      </c>
      <c r="BD63" s="104">
        <f>'TZB vně - Přípoj (1) - TZ...'!F34</f>
        <v>0</v>
      </c>
      <c r="BT63" s="105" t="s">
        <v>79</v>
      </c>
      <c r="BV63" s="105" t="s">
        <v>73</v>
      </c>
      <c r="BW63" s="105" t="s">
        <v>114</v>
      </c>
      <c r="BX63" s="105" t="s">
        <v>7</v>
      </c>
      <c r="CL63" s="105" t="s">
        <v>21</v>
      </c>
      <c r="CM63" s="105" t="s">
        <v>81</v>
      </c>
    </row>
    <row r="64" spans="1:91" s="5" customFormat="1" ht="63" customHeight="1">
      <c r="A64" s="95" t="s">
        <v>75</v>
      </c>
      <c r="B64" s="96"/>
      <c r="C64" s="97"/>
      <c r="D64" s="369" t="s">
        <v>115</v>
      </c>
      <c r="E64" s="369"/>
      <c r="F64" s="369"/>
      <c r="G64" s="369"/>
      <c r="H64" s="369"/>
      <c r="I64" s="98"/>
      <c r="J64" s="369" t="s">
        <v>116</v>
      </c>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7">
        <f>'TZB vně - Přípojka k - TZ...'!J27</f>
        <v>0</v>
      </c>
      <c r="AH64" s="368"/>
      <c r="AI64" s="368"/>
      <c r="AJ64" s="368"/>
      <c r="AK64" s="368"/>
      <c r="AL64" s="368"/>
      <c r="AM64" s="368"/>
      <c r="AN64" s="367">
        <f t="shared" si="0"/>
        <v>0</v>
      </c>
      <c r="AO64" s="368"/>
      <c r="AP64" s="368"/>
      <c r="AQ64" s="99" t="s">
        <v>78</v>
      </c>
      <c r="AR64" s="100"/>
      <c r="AS64" s="101">
        <v>0</v>
      </c>
      <c r="AT64" s="102">
        <f t="shared" si="1"/>
        <v>0</v>
      </c>
      <c r="AU64" s="103">
        <f>'TZB vně - Přípojka k - TZ...'!P88</f>
        <v>0</v>
      </c>
      <c r="AV64" s="102">
        <f>'TZB vně - Přípojka k - TZ...'!J30</f>
        <v>0</v>
      </c>
      <c r="AW64" s="102">
        <f>'TZB vně - Přípojka k - TZ...'!J31</f>
        <v>0</v>
      </c>
      <c r="AX64" s="102">
        <f>'TZB vně - Přípojka k - TZ...'!J32</f>
        <v>0</v>
      </c>
      <c r="AY64" s="102">
        <f>'TZB vně - Přípojka k - TZ...'!J33</f>
        <v>0</v>
      </c>
      <c r="AZ64" s="102">
        <f>'TZB vně - Přípojka k - TZ...'!F30</f>
        <v>0</v>
      </c>
      <c r="BA64" s="102">
        <f>'TZB vně - Přípojka k - TZ...'!F31</f>
        <v>0</v>
      </c>
      <c r="BB64" s="102">
        <f>'TZB vně - Přípojka k - TZ...'!F32</f>
        <v>0</v>
      </c>
      <c r="BC64" s="102">
        <f>'TZB vně - Přípojka k - TZ...'!F33</f>
        <v>0</v>
      </c>
      <c r="BD64" s="104">
        <f>'TZB vně - Přípojka k - TZ...'!F34</f>
        <v>0</v>
      </c>
      <c r="BT64" s="105" t="s">
        <v>79</v>
      </c>
      <c r="BV64" s="105" t="s">
        <v>73</v>
      </c>
      <c r="BW64" s="105" t="s">
        <v>117</v>
      </c>
      <c r="BX64" s="105" t="s">
        <v>7</v>
      </c>
      <c r="CL64" s="105" t="s">
        <v>21</v>
      </c>
      <c r="CM64" s="105" t="s">
        <v>81</v>
      </c>
    </row>
    <row r="65" spans="1:91" s="5" customFormat="1" ht="63" customHeight="1">
      <c r="A65" s="95" t="s">
        <v>75</v>
      </c>
      <c r="B65" s="96"/>
      <c r="C65" s="97"/>
      <c r="D65" s="369" t="s">
        <v>118</v>
      </c>
      <c r="E65" s="369"/>
      <c r="F65" s="369"/>
      <c r="G65" s="369"/>
      <c r="H65" s="369"/>
      <c r="I65" s="98"/>
      <c r="J65" s="369" t="s">
        <v>119</v>
      </c>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7">
        <f>'TZB vně - Přípojky_r - TZ...'!J27</f>
        <v>0</v>
      </c>
      <c r="AH65" s="368"/>
      <c r="AI65" s="368"/>
      <c r="AJ65" s="368"/>
      <c r="AK65" s="368"/>
      <c r="AL65" s="368"/>
      <c r="AM65" s="368"/>
      <c r="AN65" s="367">
        <f t="shared" si="0"/>
        <v>0</v>
      </c>
      <c r="AO65" s="368"/>
      <c r="AP65" s="368"/>
      <c r="AQ65" s="99" t="s">
        <v>78</v>
      </c>
      <c r="AR65" s="100"/>
      <c r="AS65" s="101">
        <v>0</v>
      </c>
      <c r="AT65" s="102">
        <f t="shared" si="1"/>
        <v>0</v>
      </c>
      <c r="AU65" s="103">
        <f>'TZB vně - Přípojky_r - TZ...'!P86</f>
        <v>0</v>
      </c>
      <c r="AV65" s="102">
        <f>'TZB vně - Přípojky_r - TZ...'!J30</f>
        <v>0</v>
      </c>
      <c r="AW65" s="102">
        <f>'TZB vně - Přípojky_r - TZ...'!J31</f>
        <v>0</v>
      </c>
      <c r="AX65" s="102">
        <f>'TZB vně - Přípojky_r - TZ...'!J32</f>
        <v>0</v>
      </c>
      <c r="AY65" s="102">
        <f>'TZB vně - Přípojky_r - TZ...'!J33</f>
        <v>0</v>
      </c>
      <c r="AZ65" s="102">
        <f>'TZB vně - Přípojky_r - TZ...'!F30</f>
        <v>0</v>
      </c>
      <c r="BA65" s="102">
        <f>'TZB vně - Přípojky_r - TZ...'!F31</f>
        <v>0</v>
      </c>
      <c r="BB65" s="102">
        <f>'TZB vně - Přípojky_r - TZ...'!F32</f>
        <v>0</v>
      </c>
      <c r="BC65" s="102">
        <f>'TZB vně - Přípojky_r - TZ...'!F33</f>
        <v>0</v>
      </c>
      <c r="BD65" s="104">
        <f>'TZB vně - Přípojky_r - TZ...'!F34</f>
        <v>0</v>
      </c>
      <c r="BT65" s="105" t="s">
        <v>79</v>
      </c>
      <c r="BV65" s="105" t="s">
        <v>73</v>
      </c>
      <c r="BW65" s="105" t="s">
        <v>120</v>
      </c>
      <c r="BX65" s="105" t="s">
        <v>7</v>
      </c>
      <c r="CL65" s="105" t="s">
        <v>21</v>
      </c>
      <c r="CM65" s="105" t="s">
        <v>81</v>
      </c>
    </row>
    <row r="66" spans="1:91" s="5" customFormat="1" ht="63" customHeight="1">
      <c r="A66" s="95" t="s">
        <v>75</v>
      </c>
      <c r="B66" s="96"/>
      <c r="C66" s="97"/>
      <c r="D66" s="369" t="s">
        <v>121</v>
      </c>
      <c r="E66" s="369"/>
      <c r="F66" s="369"/>
      <c r="G66" s="369"/>
      <c r="H66" s="369"/>
      <c r="I66" s="98"/>
      <c r="J66" s="369" t="s">
        <v>122</v>
      </c>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7">
        <f>'TZB vnitřky_SO 0 (1) - TZ...'!J27</f>
        <v>0</v>
      </c>
      <c r="AH66" s="368"/>
      <c r="AI66" s="368"/>
      <c r="AJ66" s="368"/>
      <c r="AK66" s="368"/>
      <c r="AL66" s="368"/>
      <c r="AM66" s="368"/>
      <c r="AN66" s="367">
        <f t="shared" si="0"/>
        <v>0</v>
      </c>
      <c r="AO66" s="368"/>
      <c r="AP66" s="368"/>
      <c r="AQ66" s="99" t="s">
        <v>78</v>
      </c>
      <c r="AR66" s="100"/>
      <c r="AS66" s="101">
        <v>0</v>
      </c>
      <c r="AT66" s="102">
        <f t="shared" si="1"/>
        <v>0</v>
      </c>
      <c r="AU66" s="103">
        <f>'TZB vnitřky_SO 0 (1) - TZ...'!P82</f>
        <v>0</v>
      </c>
      <c r="AV66" s="102">
        <f>'TZB vnitřky_SO 0 (1) - TZ...'!J30</f>
        <v>0</v>
      </c>
      <c r="AW66" s="102">
        <f>'TZB vnitřky_SO 0 (1) - TZ...'!J31</f>
        <v>0</v>
      </c>
      <c r="AX66" s="102">
        <f>'TZB vnitřky_SO 0 (1) - TZ...'!J32</f>
        <v>0</v>
      </c>
      <c r="AY66" s="102">
        <f>'TZB vnitřky_SO 0 (1) - TZ...'!J33</f>
        <v>0</v>
      </c>
      <c r="AZ66" s="102">
        <f>'TZB vnitřky_SO 0 (1) - TZ...'!F30</f>
        <v>0</v>
      </c>
      <c r="BA66" s="102">
        <f>'TZB vnitřky_SO 0 (1) - TZ...'!F31</f>
        <v>0</v>
      </c>
      <c r="BB66" s="102">
        <f>'TZB vnitřky_SO 0 (1) - TZ...'!F32</f>
        <v>0</v>
      </c>
      <c r="BC66" s="102">
        <f>'TZB vnitřky_SO 0 (1) - TZ...'!F33</f>
        <v>0</v>
      </c>
      <c r="BD66" s="104">
        <f>'TZB vnitřky_SO 0 (1) - TZ...'!F34</f>
        <v>0</v>
      </c>
      <c r="BT66" s="105" t="s">
        <v>79</v>
      </c>
      <c r="BV66" s="105" t="s">
        <v>73</v>
      </c>
      <c r="BW66" s="105" t="s">
        <v>123</v>
      </c>
      <c r="BX66" s="105" t="s">
        <v>7</v>
      </c>
      <c r="CL66" s="105" t="s">
        <v>21</v>
      </c>
      <c r="CM66" s="105" t="s">
        <v>81</v>
      </c>
    </row>
    <row r="67" spans="1:91" s="5" customFormat="1" ht="63" customHeight="1">
      <c r="A67" s="95" t="s">
        <v>75</v>
      </c>
      <c r="B67" s="96"/>
      <c r="C67" s="97"/>
      <c r="D67" s="369" t="s">
        <v>124</v>
      </c>
      <c r="E67" s="369"/>
      <c r="F67" s="369"/>
      <c r="G67" s="369"/>
      <c r="H67" s="369"/>
      <c r="I67" s="98"/>
      <c r="J67" s="369" t="s">
        <v>125</v>
      </c>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7">
        <f>'TZB vnitřky_SO 0 (2) - TZ...'!J27</f>
        <v>0</v>
      </c>
      <c r="AH67" s="368"/>
      <c r="AI67" s="368"/>
      <c r="AJ67" s="368"/>
      <c r="AK67" s="368"/>
      <c r="AL67" s="368"/>
      <c r="AM67" s="368"/>
      <c r="AN67" s="367">
        <f t="shared" si="0"/>
        <v>0</v>
      </c>
      <c r="AO67" s="368"/>
      <c r="AP67" s="368"/>
      <c r="AQ67" s="99" t="s">
        <v>78</v>
      </c>
      <c r="AR67" s="100"/>
      <c r="AS67" s="101">
        <v>0</v>
      </c>
      <c r="AT67" s="102">
        <f t="shared" si="1"/>
        <v>0</v>
      </c>
      <c r="AU67" s="103">
        <f>'TZB vnitřky_SO 0 (2) - TZ...'!P82</f>
        <v>0</v>
      </c>
      <c r="AV67" s="102">
        <f>'TZB vnitřky_SO 0 (2) - TZ...'!J30</f>
        <v>0</v>
      </c>
      <c r="AW67" s="102">
        <f>'TZB vnitřky_SO 0 (2) - TZ...'!J31</f>
        <v>0</v>
      </c>
      <c r="AX67" s="102">
        <f>'TZB vnitřky_SO 0 (2) - TZ...'!J32</f>
        <v>0</v>
      </c>
      <c r="AY67" s="102">
        <f>'TZB vnitřky_SO 0 (2) - TZ...'!J33</f>
        <v>0</v>
      </c>
      <c r="AZ67" s="102">
        <f>'TZB vnitřky_SO 0 (2) - TZ...'!F30</f>
        <v>0</v>
      </c>
      <c r="BA67" s="102">
        <f>'TZB vnitřky_SO 0 (2) - TZ...'!F31</f>
        <v>0</v>
      </c>
      <c r="BB67" s="102">
        <f>'TZB vnitřky_SO 0 (2) - TZ...'!F32</f>
        <v>0</v>
      </c>
      <c r="BC67" s="102">
        <f>'TZB vnitřky_SO 0 (2) - TZ...'!F33</f>
        <v>0</v>
      </c>
      <c r="BD67" s="104">
        <f>'TZB vnitřky_SO 0 (2) - TZ...'!F34</f>
        <v>0</v>
      </c>
      <c r="BT67" s="105" t="s">
        <v>79</v>
      </c>
      <c r="BV67" s="105" t="s">
        <v>73</v>
      </c>
      <c r="BW67" s="105" t="s">
        <v>126</v>
      </c>
      <c r="BX67" s="105" t="s">
        <v>7</v>
      </c>
      <c r="CL67" s="105" t="s">
        <v>21</v>
      </c>
      <c r="CM67" s="105" t="s">
        <v>81</v>
      </c>
    </row>
    <row r="68" spans="1:91" s="5" customFormat="1" ht="63" customHeight="1">
      <c r="A68" s="95" t="s">
        <v>75</v>
      </c>
      <c r="B68" s="96"/>
      <c r="C68" s="97"/>
      <c r="D68" s="369" t="s">
        <v>127</v>
      </c>
      <c r="E68" s="369"/>
      <c r="F68" s="369"/>
      <c r="G68" s="369"/>
      <c r="H68" s="369"/>
      <c r="I68" s="98"/>
      <c r="J68" s="369" t="s">
        <v>128</v>
      </c>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7">
        <f>'TZB vnitřky_SO 01 -  - TZ...'!J27</f>
        <v>0</v>
      </c>
      <c r="AH68" s="368"/>
      <c r="AI68" s="368"/>
      <c r="AJ68" s="368"/>
      <c r="AK68" s="368"/>
      <c r="AL68" s="368"/>
      <c r="AM68" s="368"/>
      <c r="AN68" s="367">
        <f t="shared" si="0"/>
        <v>0</v>
      </c>
      <c r="AO68" s="368"/>
      <c r="AP68" s="368"/>
      <c r="AQ68" s="99" t="s">
        <v>78</v>
      </c>
      <c r="AR68" s="100"/>
      <c r="AS68" s="101">
        <v>0</v>
      </c>
      <c r="AT68" s="102">
        <f t="shared" si="1"/>
        <v>0</v>
      </c>
      <c r="AU68" s="103">
        <f>'TZB vnitřky_SO 01 -  - TZ...'!P87</f>
        <v>0</v>
      </c>
      <c r="AV68" s="102">
        <f>'TZB vnitřky_SO 01 -  - TZ...'!J30</f>
        <v>0</v>
      </c>
      <c r="AW68" s="102">
        <f>'TZB vnitřky_SO 01 -  - TZ...'!J31</f>
        <v>0</v>
      </c>
      <c r="AX68" s="102">
        <f>'TZB vnitřky_SO 01 -  - TZ...'!J32</f>
        <v>0</v>
      </c>
      <c r="AY68" s="102">
        <f>'TZB vnitřky_SO 01 -  - TZ...'!J33</f>
        <v>0</v>
      </c>
      <c r="AZ68" s="102">
        <f>'TZB vnitřky_SO 01 -  - TZ...'!F30</f>
        <v>0</v>
      </c>
      <c r="BA68" s="102">
        <f>'TZB vnitřky_SO 01 -  - TZ...'!F31</f>
        <v>0</v>
      </c>
      <c r="BB68" s="102">
        <f>'TZB vnitřky_SO 01 -  - TZ...'!F32</f>
        <v>0</v>
      </c>
      <c r="BC68" s="102">
        <f>'TZB vnitřky_SO 01 -  - TZ...'!F33</f>
        <v>0</v>
      </c>
      <c r="BD68" s="104">
        <f>'TZB vnitřky_SO 01 -  - TZ...'!F34</f>
        <v>0</v>
      </c>
      <c r="BT68" s="105" t="s">
        <v>79</v>
      </c>
      <c r="BV68" s="105" t="s">
        <v>73</v>
      </c>
      <c r="BW68" s="105" t="s">
        <v>129</v>
      </c>
      <c r="BX68" s="105" t="s">
        <v>7</v>
      </c>
      <c r="CL68" s="105" t="s">
        <v>21</v>
      </c>
      <c r="CM68" s="105" t="s">
        <v>81</v>
      </c>
    </row>
    <row r="69" spans="1:91" s="5" customFormat="1" ht="16.5" customHeight="1">
      <c r="A69" s="95" t="s">
        <v>75</v>
      </c>
      <c r="B69" s="96"/>
      <c r="C69" s="97"/>
      <c r="D69" s="369" t="s">
        <v>130</v>
      </c>
      <c r="E69" s="369"/>
      <c r="F69" s="369"/>
      <c r="G69" s="369"/>
      <c r="H69" s="369"/>
      <c r="I69" s="98"/>
      <c r="J69" s="369" t="s">
        <v>131</v>
      </c>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7">
        <f>'SO 900 - VRN'!J27</f>
        <v>0</v>
      </c>
      <c r="AH69" s="368"/>
      <c r="AI69" s="368"/>
      <c r="AJ69" s="368"/>
      <c r="AK69" s="368"/>
      <c r="AL69" s="368"/>
      <c r="AM69" s="368"/>
      <c r="AN69" s="367">
        <f t="shared" si="0"/>
        <v>0</v>
      </c>
      <c r="AO69" s="368"/>
      <c r="AP69" s="368"/>
      <c r="AQ69" s="99" t="s">
        <v>78</v>
      </c>
      <c r="AR69" s="100"/>
      <c r="AS69" s="106">
        <v>0</v>
      </c>
      <c r="AT69" s="107">
        <f t="shared" si="1"/>
        <v>0</v>
      </c>
      <c r="AU69" s="108">
        <f>'SO 900 - VRN'!P83</f>
        <v>0</v>
      </c>
      <c r="AV69" s="107">
        <f>'SO 900 - VRN'!J30</f>
        <v>0</v>
      </c>
      <c r="AW69" s="107">
        <f>'SO 900 - VRN'!J31</f>
        <v>0</v>
      </c>
      <c r="AX69" s="107">
        <f>'SO 900 - VRN'!J32</f>
        <v>0</v>
      </c>
      <c r="AY69" s="107">
        <f>'SO 900 - VRN'!J33</f>
        <v>0</v>
      </c>
      <c r="AZ69" s="107">
        <f>'SO 900 - VRN'!F30</f>
        <v>0</v>
      </c>
      <c r="BA69" s="107">
        <f>'SO 900 - VRN'!F31</f>
        <v>0</v>
      </c>
      <c r="BB69" s="107">
        <f>'SO 900 - VRN'!F32</f>
        <v>0</v>
      </c>
      <c r="BC69" s="107">
        <f>'SO 900 - VRN'!F33</f>
        <v>0</v>
      </c>
      <c r="BD69" s="109">
        <f>'SO 900 - VRN'!F34</f>
        <v>0</v>
      </c>
      <c r="BT69" s="105" t="s">
        <v>79</v>
      </c>
      <c r="BV69" s="105" t="s">
        <v>73</v>
      </c>
      <c r="BW69" s="105" t="s">
        <v>132</v>
      </c>
      <c r="BX69" s="105" t="s">
        <v>7</v>
      </c>
      <c r="CL69" s="105" t="s">
        <v>21</v>
      </c>
      <c r="CM69" s="105" t="s">
        <v>81</v>
      </c>
    </row>
    <row r="70" spans="1:91" s="1" customFormat="1" ht="30" customHeight="1">
      <c r="B70" s="40"/>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0"/>
    </row>
    <row r="71" spans="1:91" s="1" customFormat="1" ht="6.95" customHeight="1">
      <c r="B71" s="55"/>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60"/>
    </row>
  </sheetData>
  <sheetProtection algorithmName="SHA-512" hashValue="C73hxrMf5D2ts5V5Jz/dzsM1oST8r17iOa6n6rckjX85A1gTtLSOlHtKe+wHmIbNPUYY3Qd0BMOp/ajm34jy3g==" saltValue="ixSTsXSL6s7JlMUXAzwgJpUtTldTHHnRIS8wLA0W/rnBB5bfesn8VXEZICXFpTmSwRQpt5L+o8bP+M/UxzKSPg==" spinCount="100000" sheet="1" objects="1" scenarios="1" formatColumns="0" formatRows="0"/>
  <mergeCells count="109">
    <mergeCell ref="AG51:AM51"/>
    <mergeCell ref="AN51:AP51"/>
    <mergeCell ref="AR2:BE2"/>
    <mergeCell ref="AN67:AP67"/>
    <mergeCell ref="AG67:AM67"/>
    <mergeCell ref="D67:H67"/>
    <mergeCell ref="J67:AF67"/>
    <mergeCell ref="AN68:AP68"/>
    <mergeCell ref="AG68:AM68"/>
    <mergeCell ref="D68:H68"/>
    <mergeCell ref="J68:AF68"/>
    <mergeCell ref="AN69:AP69"/>
    <mergeCell ref="AG69:AM69"/>
    <mergeCell ref="D69:H69"/>
    <mergeCell ref="J69:AF69"/>
    <mergeCell ref="AN64:AP64"/>
    <mergeCell ref="AG64:AM64"/>
    <mergeCell ref="D64:H64"/>
    <mergeCell ref="J64:AF64"/>
    <mergeCell ref="AN65:AP65"/>
    <mergeCell ref="AG65:AM65"/>
    <mergeCell ref="D65:H65"/>
    <mergeCell ref="J65:AF65"/>
    <mergeCell ref="AN66:AP66"/>
    <mergeCell ref="AG66:AM66"/>
    <mergeCell ref="D66:H66"/>
    <mergeCell ref="J66:AF66"/>
    <mergeCell ref="AN61:AP61"/>
    <mergeCell ref="AG61:AM61"/>
    <mergeCell ref="D61:H61"/>
    <mergeCell ref="J61:AF61"/>
    <mergeCell ref="AN62:AP62"/>
    <mergeCell ref="AG62:AM62"/>
    <mergeCell ref="D62:H62"/>
    <mergeCell ref="J62:AF62"/>
    <mergeCell ref="AN63:AP63"/>
    <mergeCell ref="AG63:AM63"/>
    <mergeCell ref="D63:H63"/>
    <mergeCell ref="J63:AF63"/>
    <mergeCell ref="AN58:AP58"/>
    <mergeCell ref="AG58:AM58"/>
    <mergeCell ref="D58:H58"/>
    <mergeCell ref="J58:AF58"/>
    <mergeCell ref="AN59:AP59"/>
    <mergeCell ref="AG59:AM59"/>
    <mergeCell ref="D59:H59"/>
    <mergeCell ref="J59:AF59"/>
    <mergeCell ref="AN60:AP60"/>
    <mergeCell ref="AG60:AM60"/>
    <mergeCell ref="D60:H60"/>
    <mergeCell ref="J60:AF60"/>
    <mergeCell ref="AN55:AP55"/>
    <mergeCell ref="AG55:AM55"/>
    <mergeCell ref="D55:H55"/>
    <mergeCell ref="J55:AF55"/>
    <mergeCell ref="AN56:AP56"/>
    <mergeCell ref="AG56:AM56"/>
    <mergeCell ref="D56:H56"/>
    <mergeCell ref="J56:AF56"/>
    <mergeCell ref="AN57:AP57"/>
    <mergeCell ref="AG57:AM57"/>
    <mergeCell ref="D57:H57"/>
    <mergeCell ref="J57:AF57"/>
    <mergeCell ref="AN52:AP52"/>
    <mergeCell ref="AG52:AM52"/>
    <mergeCell ref="D52:H52"/>
    <mergeCell ref="J52:AF52"/>
    <mergeCell ref="AN53:AP53"/>
    <mergeCell ref="AG53:AM53"/>
    <mergeCell ref="D53:H53"/>
    <mergeCell ref="J53:AF53"/>
    <mergeCell ref="AN54:AP54"/>
    <mergeCell ref="AG54:AM54"/>
    <mergeCell ref="D54:H54"/>
    <mergeCell ref="J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display="1) Rekapitulace stavby"/>
    <hyperlink ref="W1:AI1" location="C51" display="2) Rekapitulace objektů stavby a soupisů prací"/>
    <hyperlink ref="A52" location="'SO 100 - Bourací práce a ...'!C2" display="/"/>
    <hyperlink ref="A53" location="'SO 101 - Zázemí pro stánky'!C2" display="/"/>
    <hyperlink ref="A54" location="'SO 200 - Hřiště'!C2" display="/"/>
    <hyperlink ref="A55" location="'SO 300 - Otevřené sezení'!C2" display="/"/>
    <hyperlink ref="A56" location="'SO 400 - Fontána'!C2" display="/"/>
    <hyperlink ref="A57" location="'SO 500 - Ostatní vybavení'!C2" display="/"/>
    <hyperlink ref="A58" location="'SO 700 - Elektroinstalace'!C2" display="/"/>
    <hyperlink ref="A59" location="'SO 800 - Sadové úpravy'!C2" display="/"/>
    <hyperlink ref="A60" location="'TZB vně - Areálové r - TZ...'!C2" display="/"/>
    <hyperlink ref="A61" location="'TZB vně - Přeložka p - TZ...'!C2" display="/"/>
    <hyperlink ref="A62" location="'TZB vně - Přeložka v - TZ...'!C2" display="/"/>
    <hyperlink ref="A63" location="'TZB vně - Přípoj (1) - TZ...'!C2" display="/"/>
    <hyperlink ref="A64" location="'TZB vně - Přípojka k - TZ...'!C2" display="/"/>
    <hyperlink ref="A65" location="'TZB vně - Přípojky_r - TZ...'!C2" display="/"/>
    <hyperlink ref="A66" location="'TZB vnitřky_SO 0 (1) - TZ...'!C2" display="/"/>
    <hyperlink ref="A67" location="'TZB vnitřky_SO 0 (2) - TZ...'!C2" display="/"/>
    <hyperlink ref="A68" location="'TZB vnitřky_SO 01 -  - TZ...'!C2" display="/"/>
    <hyperlink ref="A69" location="'SO 900 - VRN'!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105</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1786</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29</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ROUND(SUM(BE84:BE146), 2)</f>
        <v>0</v>
      </c>
      <c r="G30" s="41"/>
      <c r="H30" s="41"/>
      <c r="I30" s="130">
        <v>0.21</v>
      </c>
      <c r="J30" s="129">
        <f>ROUND(ROUND((SUM(BE84:BE146)), 2)*I30, 2)</f>
        <v>0</v>
      </c>
      <c r="K30" s="44"/>
    </row>
    <row r="31" spans="2:11" s="1" customFormat="1" ht="14.45" customHeight="1">
      <c r="B31" s="40"/>
      <c r="C31" s="41"/>
      <c r="D31" s="41"/>
      <c r="E31" s="48" t="s">
        <v>43</v>
      </c>
      <c r="F31" s="129">
        <f>ROUND(SUM(BF84:BF146), 2)</f>
        <v>0</v>
      </c>
      <c r="G31" s="41"/>
      <c r="H31" s="41"/>
      <c r="I31" s="130">
        <v>0.15</v>
      </c>
      <c r="J31" s="129">
        <f>ROUND(ROUND((SUM(BF84:BF146)), 2)*I31, 2)</f>
        <v>0</v>
      </c>
      <c r="K31" s="44"/>
    </row>
    <row r="32" spans="2:11" s="1" customFormat="1" ht="14.45" hidden="1" customHeight="1">
      <c r="B32" s="40"/>
      <c r="C32" s="41"/>
      <c r="D32" s="41"/>
      <c r="E32" s="48" t="s">
        <v>44</v>
      </c>
      <c r="F32" s="129">
        <f>ROUND(SUM(BG84:BG146), 2)</f>
        <v>0</v>
      </c>
      <c r="G32" s="41"/>
      <c r="H32" s="41"/>
      <c r="I32" s="130">
        <v>0.21</v>
      </c>
      <c r="J32" s="129">
        <v>0</v>
      </c>
      <c r="K32" s="44"/>
    </row>
    <row r="33" spans="2:11" s="1" customFormat="1" ht="14.45" hidden="1" customHeight="1">
      <c r="B33" s="40"/>
      <c r="C33" s="41"/>
      <c r="D33" s="41"/>
      <c r="E33" s="48" t="s">
        <v>45</v>
      </c>
      <c r="F33" s="129">
        <f>ROUND(SUM(BH84:BH146), 2)</f>
        <v>0</v>
      </c>
      <c r="G33" s="41"/>
      <c r="H33" s="41"/>
      <c r="I33" s="130">
        <v>0.15</v>
      </c>
      <c r="J33" s="129">
        <v>0</v>
      </c>
      <c r="K33" s="44"/>
    </row>
    <row r="34" spans="2:11" s="1" customFormat="1" ht="14.45" hidden="1" customHeight="1">
      <c r="B34" s="40"/>
      <c r="C34" s="41"/>
      <c r="D34" s="41"/>
      <c r="E34" s="48" t="s">
        <v>46</v>
      </c>
      <c r="F34" s="129">
        <f>ROUND(SUM(BI84:BI146),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TZB vně - Areálové r - TZB vně - Areálové rozvody ...</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J84</f>
        <v>0</v>
      </c>
      <c r="K56" s="44"/>
      <c r="AU56" s="23" t="s">
        <v>145</v>
      </c>
    </row>
    <row r="57" spans="2:47" s="7" customFormat="1" ht="24.95" customHeight="1">
      <c r="B57" s="148"/>
      <c r="C57" s="149"/>
      <c r="D57" s="150" t="s">
        <v>146</v>
      </c>
      <c r="E57" s="151"/>
      <c r="F57" s="151"/>
      <c r="G57" s="151"/>
      <c r="H57" s="151"/>
      <c r="I57" s="152"/>
      <c r="J57" s="153">
        <f>J85</f>
        <v>0</v>
      </c>
      <c r="K57" s="154"/>
    </row>
    <row r="58" spans="2:47" s="8" customFormat="1" ht="19.899999999999999" customHeight="1">
      <c r="B58" s="155"/>
      <c r="C58" s="156"/>
      <c r="D58" s="157" t="s">
        <v>147</v>
      </c>
      <c r="E58" s="158"/>
      <c r="F58" s="158"/>
      <c r="G58" s="158"/>
      <c r="H58" s="158"/>
      <c r="I58" s="159"/>
      <c r="J58" s="160">
        <f>J86</f>
        <v>0</v>
      </c>
      <c r="K58" s="161"/>
    </row>
    <row r="59" spans="2:47" s="8" customFormat="1" ht="19.899999999999999" customHeight="1">
      <c r="B59" s="155"/>
      <c r="C59" s="156"/>
      <c r="D59" s="157" t="s">
        <v>369</v>
      </c>
      <c r="E59" s="158"/>
      <c r="F59" s="158"/>
      <c r="G59" s="158"/>
      <c r="H59" s="158"/>
      <c r="I59" s="159"/>
      <c r="J59" s="160">
        <f>J124</f>
        <v>0</v>
      </c>
      <c r="K59" s="161"/>
    </row>
    <row r="60" spans="2:47" s="8" customFormat="1" ht="19.899999999999999" customHeight="1">
      <c r="B60" s="155"/>
      <c r="C60" s="156"/>
      <c r="D60" s="157" t="s">
        <v>1787</v>
      </c>
      <c r="E60" s="158"/>
      <c r="F60" s="158"/>
      <c r="G60" s="158"/>
      <c r="H60" s="158"/>
      <c r="I60" s="159"/>
      <c r="J60" s="160">
        <f>J128</f>
        <v>0</v>
      </c>
      <c r="K60" s="161"/>
    </row>
    <row r="61" spans="2:47" s="8" customFormat="1" ht="19.899999999999999" customHeight="1">
      <c r="B61" s="155"/>
      <c r="C61" s="156"/>
      <c r="D61" s="157" t="s">
        <v>151</v>
      </c>
      <c r="E61" s="158"/>
      <c r="F61" s="158"/>
      <c r="G61" s="158"/>
      <c r="H61" s="158"/>
      <c r="I61" s="159"/>
      <c r="J61" s="160">
        <f>J138</f>
        <v>0</v>
      </c>
      <c r="K61" s="161"/>
    </row>
    <row r="62" spans="2:47" s="7" customFormat="1" ht="24.95" customHeight="1">
      <c r="B62" s="148"/>
      <c r="C62" s="149"/>
      <c r="D62" s="150" t="s">
        <v>1788</v>
      </c>
      <c r="E62" s="151"/>
      <c r="F62" s="151"/>
      <c r="G62" s="151"/>
      <c r="H62" s="151"/>
      <c r="I62" s="152"/>
      <c r="J62" s="153">
        <f>J141</f>
        <v>0</v>
      </c>
      <c r="K62" s="154"/>
    </row>
    <row r="63" spans="2:47" s="8" customFormat="1" ht="19.899999999999999" customHeight="1">
      <c r="B63" s="155"/>
      <c r="C63" s="156"/>
      <c r="D63" s="157" t="s">
        <v>1789</v>
      </c>
      <c r="E63" s="158"/>
      <c r="F63" s="158"/>
      <c r="G63" s="158"/>
      <c r="H63" s="158"/>
      <c r="I63" s="159"/>
      <c r="J63" s="160">
        <f>J142</f>
        <v>0</v>
      </c>
      <c r="K63" s="161"/>
    </row>
    <row r="64" spans="2:47" s="8" customFormat="1" ht="19.899999999999999" customHeight="1">
      <c r="B64" s="155"/>
      <c r="C64" s="156"/>
      <c r="D64" s="157" t="s">
        <v>1790</v>
      </c>
      <c r="E64" s="158"/>
      <c r="F64" s="158"/>
      <c r="G64" s="158"/>
      <c r="H64" s="158"/>
      <c r="I64" s="159"/>
      <c r="J64" s="160">
        <f>J145</f>
        <v>0</v>
      </c>
      <c r="K64" s="161"/>
    </row>
    <row r="65" spans="2:12" s="1" customFormat="1" ht="21.75" customHeight="1">
      <c r="B65" s="40"/>
      <c r="C65" s="41"/>
      <c r="D65" s="41"/>
      <c r="E65" s="41"/>
      <c r="F65" s="41"/>
      <c r="G65" s="41"/>
      <c r="H65" s="41"/>
      <c r="I65" s="117"/>
      <c r="J65" s="41"/>
      <c r="K65" s="44"/>
    </row>
    <row r="66" spans="2:12" s="1" customFormat="1" ht="6.95" customHeight="1">
      <c r="B66" s="55"/>
      <c r="C66" s="56"/>
      <c r="D66" s="56"/>
      <c r="E66" s="56"/>
      <c r="F66" s="56"/>
      <c r="G66" s="56"/>
      <c r="H66" s="56"/>
      <c r="I66" s="138"/>
      <c r="J66" s="56"/>
      <c r="K66" s="57"/>
    </row>
    <row r="70" spans="2:12" s="1" customFormat="1" ht="6.95" customHeight="1">
      <c r="B70" s="58"/>
      <c r="C70" s="59"/>
      <c r="D70" s="59"/>
      <c r="E70" s="59"/>
      <c r="F70" s="59"/>
      <c r="G70" s="59"/>
      <c r="H70" s="59"/>
      <c r="I70" s="141"/>
      <c r="J70" s="59"/>
      <c r="K70" s="59"/>
      <c r="L70" s="60"/>
    </row>
    <row r="71" spans="2:12" s="1" customFormat="1" ht="36.950000000000003" customHeight="1">
      <c r="B71" s="40"/>
      <c r="C71" s="61" t="s">
        <v>152</v>
      </c>
      <c r="D71" s="62"/>
      <c r="E71" s="62"/>
      <c r="F71" s="62"/>
      <c r="G71" s="62"/>
      <c r="H71" s="62"/>
      <c r="I71" s="162"/>
      <c r="J71" s="62"/>
      <c r="K71" s="62"/>
      <c r="L71" s="60"/>
    </row>
    <row r="72" spans="2:12" s="1" customFormat="1" ht="6.95" customHeight="1">
      <c r="B72" s="40"/>
      <c r="C72" s="62"/>
      <c r="D72" s="62"/>
      <c r="E72" s="62"/>
      <c r="F72" s="62"/>
      <c r="G72" s="62"/>
      <c r="H72" s="62"/>
      <c r="I72" s="162"/>
      <c r="J72" s="62"/>
      <c r="K72" s="62"/>
      <c r="L72" s="60"/>
    </row>
    <row r="73" spans="2:12" s="1" customFormat="1" ht="14.45" customHeight="1">
      <c r="B73" s="40"/>
      <c r="C73" s="64" t="s">
        <v>18</v>
      </c>
      <c r="D73" s="62"/>
      <c r="E73" s="62"/>
      <c r="F73" s="62"/>
      <c r="G73" s="62"/>
      <c r="H73" s="62"/>
      <c r="I73" s="162"/>
      <c r="J73" s="62"/>
      <c r="K73" s="62"/>
      <c r="L73" s="60"/>
    </row>
    <row r="74" spans="2:12" s="1" customFormat="1" ht="16.5" customHeight="1">
      <c r="B74" s="40"/>
      <c r="C74" s="62"/>
      <c r="D74" s="62"/>
      <c r="E74" s="378" t="str">
        <f>E7</f>
        <v>Náměstí Hloubětín</v>
      </c>
      <c r="F74" s="379"/>
      <c r="G74" s="379"/>
      <c r="H74" s="379"/>
      <c r="I74" s="162"/>
      <c r="J74" s="62"/>
      <c r="K74" s="62"/>
      <c r="L74" s="60"/>
    </row>
    <row r="75" spans="2:12" s="1" customFormat="1" ht="14.45" customHeight="1">
      <c r="B75" s="40"/>
      <c r="C75" s="64" t="s">
        <v>139</v>
      </c>
      <c r="D75" s="62"/>
      <c r="E75" s="62"/>
      <c r="F75" s="62"/>
      <c r="G75" s="62"/>
      <c r="H75" s="62"/>
      <c r="I75" s="162"/>
      <c r="J75" s="62"/>
      <c r="K75" s="62"/>
      <c r="L75" s="60"/>
    </row>
    <row r="76" spans="2:12" s="1" customFormat="1" ht="17.25" customHeight="1">
      <c r="B76" s="40"/>
      <c r="C76" s="62"/>
      <c r="D76" s="62"/>
      <c r="E76" s="353" t="str">
        <f>E9</f>
        <v>TZB vně - Areálové r - TZB vně - Areálové rozvody ...</v>
      </c>
      <c r="F76" s="380"/>
      <c r="G76" s="380"/>
      <c r="H76" s="380"/>
      <c r="I76" s="162"/>
      <c r="J76" s="62"/>
      <c r="K76" s="62"/>
      <c r="L76" s="60"/>
    </row>
    <row r="77" spans="2:12" s="1" customFormat="1" ht="6.95" customHeight="1">
      <c r="B77" s="40"/>
      <c r="C77" s="62"/>
      <c r="D77" s="62"/>
      <c r="E77" s="62"/>
      <c r="F77" s="62"/>
      <c r="G77" s="62"/>
      <c r="H77" s="62"/>
      <c r="I77" s="162"/>
      <c r="J77" s="62"/>
      <c r="K77" s="62"/>
      <c r="L77" s="60"/>
    </row>
    <row r="78" spans="2:12" s="1" customFormat="1" ht="18" customHeight="1">
      <c r="B78" s="40"/>
      <c r="C78" s="64" t="s">
        <v>23</v>
      </c>
      <c r="D78" s="62"/>
      <c r="E78" s="62"/>
      <c r="F78" s="163" t="str">
        <f>F12</f>
        <v xml:space="preserve"> </v>
      </c>
      <c r="G78" s="62"/>
      <c r="H78" s="62"/>
      <c r="I78" s="164" t="s">
        <v>25</v>
      </c>
      <c r="J78" s="72" t="str">
        <f>IF(J12="","",J12)</f>
        <v>6. 6. 2018</v>
      </c>
      <c r="K78" s="62"/>
      <c r="L78" s="60"/>
    </row>
    <row r="79" spans="2:12" s="1" customFormat="1" ht="6.95" customHeight="1">
      <c r="B79" s="40"/>
      <c r="C79" s="62"/>
      <c r="D79" s="62"/>
      <c r="E79" s="62"/>
      <c r="F79" s="62"/>
      <c r="G79" s="62"/>
      <c r="H79" s="62"/>
      <c r="I79" s="162"/>
      <c r="J79" s="62"/>
      <c r="K79" s="62"/>
      <c r="L79" s="60"/>
    </row>
    <row r="80" spans="2:12" s="1" customFormat="1">
      <c r="B80" s="40"/>
      <c r="C80" s="64" t="s">
        <v>27</v>
      </c>
      <c r="D80" s="62"/>
      <c r="E80" s="62"/>
      <c r="F80" s="163" t="str">
        <f>E15</f>
        <v xml:space="preserve"> </v>
      </c>
      <c r="G80" s="62"/>
      <c r="H80" s="62"/>
      <c r="I80" s="164" t="s">
        <v>33</v>
      </c>
      <c r="J80" s="163" t="str">
        <f>E21</f>
        <v xml:space="preserve"> </v>
      </c>
      <c r="K80" s="62"/>
      <c r="L80" s="60"/>
    </row>
    <row r="81" spans="2:65" s="1" customFormat="1" ht="14.45" customHeight="1">
      <c r="B81" s="40"/>
      <c r="C81" s="64" t="s">
        <v>31</v>
      </c>
      <c r="D81" s="62"/>
      <c r="E81" s="62"/>
      <c r="F81" s="163" t="str">
        <f>IF(E18="","",E18)</f>
        <v/>
      </c>
      <c r="G81" s="62"/>
      <c r="H81" s="62"/>
      <c r="I81" s="162"/>
      <c r="J81" s="62"/>
      <c r="K81" s="62"/>
      <c r="L81" s="60"/>
    </row>
    <row r="82" spans="2:65" s="1" customFormat="1" ht="10.35" customHeight="1">
      <c r="B82" s="40"/>
      <c r="C82" s="62"/>
      <c r="D82" s="62"/>
      <c r="E82" s="62"/>
      <c r="F82" s="62"/>
      <c r="G82" s="62"/>
      <c r="H82" s="62"/>
      <c r="I82" s="162"/>
      <c r="J82" s="62"/>
      <c r="K82" s="62"/>
      <c r="L82" s="60"/>
    </row>
    <row r="83" spans="2:65" s="9" customFormat="1" ht="29.25" customHeight="1">
      <c r="B83" s="165"/>
      <c r="C83" s="166" t="s">
        <v>153</v>
      </c>
      <c r="D83" s="167" t="s">
        <v>56</v>
      </c>
      <c r="E83" s="167" t="s">
        <v>52</v>
      </c>
      <c r="F83" s="167" t="s">
        <v>154</v>
      </c>
      <c r="G83" s="167" t="s">
        <v>155</v>
      </c>
      <c r="H83" s="167" t="s">
        <v>156</v>
      </c>
      <c r="I83" s="168" t="s">
        <v>157</v>
      </c>
      <c r="J83" s="167" t="s">
        <v>143</v>
      </c>
      <c r="K83" s="169" t="s">
        <v>158</v>
      </c>
      <c r="L83" s="170"/>
      <c r="M83" s="80" t="s">
        <v>159</v>
      </c>
      <c r="N83" s="81" t="s">
        <v>41</v>
      </c>
      <c r="O83" s="81" t="s">
        <v>160</v>
      </c>
      <c r="P83" s="81" t="s">
        <v>161</v>
      </c>
      <c r="Q83" s="81" t="s">
        <v>162</v>
      </c>
      <c r="R83" s="81" t="s">
        <v>163</v>
      </c>
      <c r="S83" s="81" t="s">
        <v>164</v>
      </c>
      <c r="T83" s="82" t="s">
        <v>165</v>
      </c>
    </row>
    <row r="84" spans="2:65" s="1" customFormat="1" ht="29.25" customHeight="1">
      <c r="B84" s="40"/>
      <c r="C84" s="86" t="s">
        <v>144</v>
      </c>
      <c r="D84" s="62"/>
      <c r="E84" s="62"/>
      <c r="F84" s="62"/>
      <c r="G84" s="62"/>
      <c r="H84" s="62"/>
      <c r="I84" s="162"/>
      <c r="J84" s="171">
        <f>BK84</f>
        <v>0</v>
      </c>
      <c r="K84" s="62"/>
      <c r="L84" s="60"/>
      <c r="M84" s="83"/>
      <c r="N84" s="84"/>
      <c r="O84" s="84"/>
      <c r="P84" s="172">
        <f>P85+P141</f>
        <v>0</v>
      </c>
      <c r="Q84" s="84"/>
      <c r="R84" s="172">
        <f>R85+R141</f>
        <v>0</v>
      </c>
      <c r="S84" s="84"/>
      <c r="T84" s="173">
        <f>T85+T141</f>
        <v>0</v>
      </c>
      <c r="AT84" s="23" t="s">
        <v>70</v>
      </c>
      <c r="AU84" s="23" t="s">
        <v>145</v>
      </c>
      <c r="BK84" s="174">
        <f>BK85+BK141</f>
        <v>0</v>
      </c>
    </row>
    <row r="85" spans="2:65" s="10" customFormat="1" ht="37.35" customHeight="1">
      <c r="B85" s="175"/>
      <c r="C85" s="176"/>
      <c r="D85" s="177" t="s">
        <v>70</v>
      </c>
      <c r="E85" s="178" t="s">
        <v>166</v>
      </c>
      <c r="F85" s="178" t="s">
        <v>167</v>
      </c>
      <c r="G85" s="176"/>
      <c r="H85" s="176"/>
      <c r="I85" s="179"/>
      <c r="J85" s="180">
        <f>BK85</f>
        <v>0</v>
      </c>
      <c r="K85" s="176"/>
      <c r="L85" s="181"/>
      <c r="M85" s="182"/>
      <c r="N85" s="183"/>
      <c r="O85" s="183"/>
      <c r="P85" s="184">
        <f>P86+P124+P128+P138</f>
        <v>0</v>
      </c>
      <c r="Q85" s="183"/>
      <c r="R85" s="184">
        <f>R86+R124+R128+R138</f>
        <v>0</v>
      </c>
      <c r="S85" s="183"/>
      <c r="T85" s="185">
        <f>T86+T124+T128+T138</f>
        <v>0</v>
      </c>
      <c r="AR85" s="186" t="s">
        <v>79</v>
      </c>
      <c r="AT85" s="187" t="s">
        <v>70</v>
      </c>
      <c r="AU85" s="187" t="s">
        <v>71</v>
      </c>
      <c r="AY85" s="186" t="s">
        <v>168</v>
      </c>
      <c r="BK85" s="188">
        <f>BK86+BK124+BK128+BK138</f>
        <v>0</v>
      </c>
    </row>
    <row r="86" spans="2:65" s="10" customFormat="1" ht="19.899999999999999" customHeight="1">
      <c r="B86" s="175"/>
      <c r="C86" s="176"/>
      <c r="D86" s="177" t="s">
        <v>70</v>
      </c>
      <c r="E86" s="189" t="s">
        <v>79</v>
      </c>
      <c r="F86" s="189" t="s">
        <v>169</v>
      </c>
      <c r="G86" s="176"/>
      <c r="H86" s="176"/>
      <c r="I86" s="179"/>
      <c r="J86" s="190">
        <f>BK86</f>
        <v>0</v>
      </c>
      <c r="K86" s="176"/>
      <c r="L86" s="181"/>
      <c r="M86" s="182"/>
      <c r="N86" s="183"/>
      <c r="O86" s="183"/>
      <c r="P86" s="184">
        <f>SUM(P87:P123)</f>
        <v>0</v>
      </c>
      <c r="Q86" s="183"/>
      <c r="R86" s="184">
        <f>SUM(R87:R123)</f>
        <v>0</v>
      </c>
      <c r="S86" s="183"/>
      <c r="T86" s="185">
        <f>SUM(T87:T123)</f>
        <v>0</v>
      </c>
      <c r="AR86" s="186" t="s">
        <v>79</v>
      </c>
      <c r="AT86" s="187" t="s">
        <v>70</v>
      </c>
      <c r="AU86" s="187" t="s">
        <v>79</v>
      </c>
      <c r="AY86" s="186" t="s">
        <v>168</v>
      </c>
      <c r="BK86" s="188">
        <f>SUM(BK87:BK123)</f>
        <v>0</v>
      </c>
    </row>
    <row r="87" spans="2:65" s="1" customFormat="1" ht="25.5" customHeight="1">
      <c r="B87" s="40"/>
      <c r="C87" s="191" t="s">
        <v>79</v>
      </c>
      <c r="D87" s="191" t="s">
        <v>170</v>
      </c>
      <c r="E87" s="192" t="s">
        <v>1791</v>
      </c>
      <c r="F87" s="193" t="s">
        <v>1792</v>
      </c>
      <c r="G87" s="194" t="s">
        <v>205</v>
      </c>
      <c r="H87" s="195">
        <v>225</v>
      </c>
      <c r="I87" s="196"/>
      <c r="J87" s="197">
        <f>ROUND(I87*H87,2)</f>
        <v>0</v>
      </c>
      <c r="K87" s="193" t="s">
        <v>174</v>
      </c>
      <c r="L87" s="60"/>
      <c r="M87" s="198" t="s">
        <v>21</v>
      </c>
      <c r="N87" s="199" t="s">
        <v>42</v>
      </c>
      <c r="O87" s="41"/>
      <c r="P87" s="200">
        <f>O87*H87</f>
        <v>0</v>
      </c>
      <c r="Q87" s="200">
        <v>0</v>
      </c>
      <c r="R87" s="200">
        <f>Q87*H87</f>
        <v>0</v>
      </c>
      <c r="S87" s="200">
        <v>0</v>
      </c>
      <c r="T87" s="201">
        <f>S87*H87</f>
        <v>0</v>
      </c>
      <c r="AR87" s="23" t="s">
        <v>175</v>
      </c>
      <c r="AT87" s="23" t="s">
        <v>170</v>
      </c>
      <c r="AU87" s="23" t="s">
        <v>81</v>
      </c>
      <c r="AY87" s="23" t="s">
        <v>168</v>
      </c>
      <c r="BE87" s="202">
        <f>IF(N87="základní",J87,0)</f>
        <v>0</v>
      </c>
      <c r="BF87" s="202">
        <f>IF(N87="snížená",J87,0)</f>
        <v>0</v>
      </c>
      <c r="BG87" s="202">
        <f>IF(N87="zákl. přenesená",J87,0)</f>
        <v>0</v>
      </c>
      <c r="BH87" s="202">
        <f>IF(N87="sníž. přenesená",J87,0)</f>
        <v>0</v>
      </c>
      <c r="BI87" s="202">
        <f>IF(N87="nulová",J87,0)</f>
        <v>0</v>
      </c>
      <c r="BJ87" s="23" t="s">
        <v>79</v>
      </c>
      <c r="BK87" s="202">
        <f>ROUND(I87*H87,2)</f>
        <v>0</v>
      </c>
      <c r="BL87" s="23" t="s">
        <v>175</v>
      </c>
      <c r="BM87" s="23" t="s">
        <v>81</v>
      </c>
    </row>
    <row r="88" spans="2:65" s="11" customFormat="1" ht="13.5">
      <c r="B88" s="206"/>
      <c r="C88" s="207"/>
      <c r="D88" s="203" t="s">
        <v>182</v>
      </c>
      <c r="E88" s="208" t="s">
        <v>21</v>
      </c>
      <c r="F88" s="209" t="s">
        <v>1793</v>
      </c>
      <c r="G88" s="207"/>
      <c r="H88" s="210">
        <v>225</v>
      </c>
      <c r="I88" s="211"/>
      <c r="J88" s="207"/>
      <c r="K88" s="207"/>
      <c r="L88" s="212"/>
      <c r="M88" s="213"/>
      <c r="N88" s="214"/>
      <c r="O88" s="214"/>
      <c r="P88" s="214"/>
      <c r="Q88" s="214"/>
      <c r="R88" s="214"/>
      <c r="S88" s="214"/>
      <c r="T88" s="215"/>
      <c r="AT88" s="216" t="s">
        <v>182</v>
      </c>
      <c r="AU88" s="216" t="s">
        <v>81</v>
      </c>
      <c r="AV88" s="11" t="s">
        <v>81</v>
      </c>
      <c r="AW88" s="11" t="s">
        <v>34</v>
      </c>
      <c r="AX88" s="11" t="s">
        <v>71</v>
      </c>
      <c r="AY88" s="216" t="s">
        <v>168</v>
      </c>
    </row>
    <row r="89" spans="2:65" s="12" customFormat="1" ht="13.5">
      <c r="B89" s="217"/>
      <c r="C89" s="218"/>
      <c r="D89" s="203" t="s">
        <v>182</v>
      </c>
      <c r="E89" s="219" t="s">
        <v>21</v>
      </c>
      <c r="F89" s="220" t="s">
        <v>184</v>
      </c>
      <c r="G89" s="218"/>
      <c r="H89" s="221">
        <v>225</v>
      </c>
      <c r="I89" s="222"/>
      <c r="J89" s="218"/>
      <c r="K89" s="218"/>
      <c r="L89" s="223"/>
      <c r="M89" s="224"/>
      <c r="N89" s="225"/>
      <c r="O89" s="225"/>
      <c r="P89" s="225"/>
      <c r="Q89" s="225"/>
      <c r="R89" s="225"/>
      <c r="S89" s="225"/>
      <c r="T89" s="226"/>
      <c r="AT89" s="227" t="s">
        <v>182</v>
      </c>
      <c r="AU89" s="227" t="s">
        <v>81</v>
      </c>
      <c r="AV89" s="12" t="s">
        <v>175</v>
      </c>
      <c r="AW89" s="12" t="s">
        <v>34</v>
      </c>
      <c r="AX89" s="12" t="s">
        <v>79</v>
      </c>
      <c r="AY89" s="227" t="s">
        <v>168</v>
      </c>
    </row>
    <row r="90" spans="2:65" s="1" customFormat="1" ht="25.5" customHeight="1">
      <c r="B90" s="40"/>
      <c r="C90" s="191" t="s">
        <v>81</v>
      </c>
      <c r="D90" s="191" t="s">
        <v>170</v>
      </c>
      <c r="E90" s="192" t="s">
        <v>1794</v>
      </c>
      <c r="F90" s="193" t="s">
        <v>1795</v>
      </c>
      <c r="G90" s="194" t="s">
        <v>205</v>
      </c>
      <c r="H90" s="195">
        <v>67.5</v>
      </c>
      <c r="I90" s="196"/>
      <c r="J90" s="197">
        <f>ROUND(I90*H90,2)</f>
        <v>0</v>
      </c>
      <c r="K90" s="193" t="s">
        <v>174</v>
      </c>
      <c r="L90" s="60"/>
      <c r="M90" s="198" t="s">
        <v>21</v>
      </c>
      <c r="N90" s="199" t="s">
        <v>42</v>
      </c>
      <c r="O90" s="41"/>
      <c r="P90" s="200">
        <f>O90*H90</f>
        <v>0</v>
      </c>
      <c r="Q90" s="200">
        <v>0</v>
      </c>
      <c r="R90" s="200">
        <f>Q90*H90</f>
        <v>0</v>
      </c>
      <c r="S90" s="200">
        <v>0</v>
      </c>
      <c r="T90" s="201">
        <f>S90*H90</f>
        <v>0</v>
      </c>
      <c r="AR90" s="23" t="s">
        <v>175</v>
      </c>
      <c r="AT90" s="23" t="s">
        <v>170</v>
      </c>
      <c r="AU90" s="23" t="s">
        <v>81</v>
      </c>
      <c r="AY90" s="23" t="s">
        <v>168</v>
      </c>
      <c r="BE90" s="202">
        <f>IF(N90="základní",J90,0)</f>
        <v>0</v>
      </c>
      <c r="BF90" s="202">
        <f>IF(N90="snížená",J90,0)</f>
        <v>0</v>
      </c>
      <c r="BG90" s="202">
        <f>IF(N90="zákl. přenesená",J90,0)</f>
        <v>0</v>
      </c>
      <c r="BH90" s="202">
        <f>IF(N90="sníž. přenesená",J90,0)</f>
        <v>0</v>
      </c>
      <c r="BI90" s="202">
        <f>IF(N90="nulová",J90,0)</f>
        <v>0</v>
      </c>
      <c r="BJ90" s="23" t="s">
        <v>79</v>
      </c>
      <c r="BK90" s="202">
        <f>ROUND(I90*H90,2)</f>
        <v>0</v>
      </c>
      <c r="BL90" s="23" t="s">
        <v>175</v>
      </c>
      <c r="BM90" s="23" t="s">
        <v>175</v>
      </c>
    </row>
    <row r="91" spans="2:65" s="13" customFormat="1" ht="13.5">
      <c r="B91" s="247"/>
      <c r="C91" s="248"/>
      <c r="D91" s="203" t="s">
        <v>182</v>
      </c>
      <c r="E91" s="249" t="s">
        <v>21</v>
      </c>
      <c r="F91" s="250" t="s">
        <v>1796</v>
      </c>
      <c r="G91" s="248"/>
      <c r="H91" s="249" t="s">
        <v>21</v>
      </c>
      <c r="I91" s="251"/>
      <c r="J91" s="248"/>
      <c r="K91" s="248"/>
      <c r="L91" s="252"/>
      <c r="M91" s="253"/>
      <c r="N91" s="254"/>
      <c r="O91" s="254"/>
      <c r="P91" s="254"/>
      <c r="Q91" s="254"/>
      <c r="R91" s="254"/>
      <c r="S91" s="254"/>
      <c r="T91" s="255"/>
      <c r="AT91" s="256" t="s">
        <v>182</v>
      </c>
      <c r="AU91" s="256" t="s">
        <v>81</v>
      </c>
      <c r="AV91" s="13" t="s">
        <v>79</v>
      </c>
      <c r="AW91" s="13" t="s">
        <v>34</v>
      </c>
      <c r="AX91" s="13" t="s">
        <v>71</v>
      </c>
      <c r="AY91" s="256" t="s">
        <v>168</v>
      </c>
    </row>
    <row r="92" spans="2:65" s="13" customFormat="1" ht="13.5">
      <c r="B92" s="247"/>
      <c r="C92" s="248"/>
      <c r="D92" s="203" t="s">
        <v>182</v>
      </c>
      <c r="E92" s="249" t="s">
        <v>21</v>
      </c>
      <c r="F92" s="250" t="s">
        <v>1797</v>
      </c>
      <c r="G92" s="248"/>
      <c r="H92" s="249" t="s">
        <v>21</v>
      </c>
      <c r="I92" s="251"/>
      <c r="J92" s="248"/>
      <c r="K92" s="248"/>
      <c r="L92" s="252"/>
      <c r="M92" s="253"/>
      <c r="N92" s="254"/>
      <c r="O92" s="254"/>
      <c r="P92" s="254"/>
      <c r="Q92" s="254"/>
      <c r="R92" s="254"/>
      <c r="S92" s="254"/>
      <c r="T92" s="255"/>
      <c r="AT92" s="256" t="s">
        <v>182</v>
      </c>
      <c r="AU92" s="256" t="s">
        <v>81</v>
      </c>
      <c r="AV92" s="13" t="s">
        <v>79</v>
      </c>
      <c r="AW92" s="13" t="s">
        <v>34</v>
      </c>
      <c r="AX92" s="13" t="s">
        <v>71</v>
      </c>
      <c r="AY92" s="256" t="s">
        <v>168</v>
      </c>
    </row>
    <row r="93" spans="2:65" s="11" customFormat="1" ht="13.5">
      <c r="B93" s="206"/>
      <c r="C93" s="207"/>
      <c r="D93" s="203" t="s">
        <v>182</v>
      </c>
      <c r="E93" s="208" t="s">
        <v>21</v>
      </c>
      <c r="F93" s="209" t="s">
        <v>1798</v>
      </c>
      <c r="G93" s="207"/>
      <c r="H93" s="210">
        <v>67.5</v>
      </c>
      <c r="I93" s="211"/>
      <c r="J93" s="207"/>
      <c r="K93" s="207"/>
      <c r="L93" s="212"/>
      <c r="M93" s="213"/>
      <c r="N93" s="214"/>
      <c r="O93" s="214"/>
      <c r="P93" s="214"/>
      <c r="Q93" s="214"/>
      <c r="R93" s="214"/>
      <c r="S93" s="214"/>
      <c r="T93" s="215"/>
      <c r="AT93" s="216" t="s">
        <v>182</v>
      </c>
      <c r="AU93" s="216" t="s">
        <v>81</v>
      </c>
      <c r="AV93" s="11" t="s">
        <v>81</v>
      </c>
      <c r="AW93" s="11" t="s">
        <v>34</v>
      </c>
      <c r="AX93" s="11" t="s">
        <v>71</v>
      </c>
      <c r="AY93" s="216" t="s">
        <v>168</v>
      </c>
    </row>
    <row r="94" spans="2:65" s="12" customFormat="1" ht="13.5">
      <c r="B94" s="217"/>
      <c r="C94" s="218"/>
      <c r="D94" s="203" t="s">
        <v>182</v>
      </c>
      <c r="E94" s="219" t="s">
        <v>21</v>
      </c>
      <c r="F94" s="220" t="s">
        <v>184</v>
      </c>
      <c r="G94" s="218"/>
      <c r="H94" s="221">
        <v>67.5</v>
      </c>
      <c r="I94" s="222"/>
      <c r="J94" s="218"/>
      <c r="K94" s="218"/>
      <c r="L94" s="223"/>
      <c r="M94" s="224"/>
      <c r="N94" s="225"/>
      <c r="O94" s="225"/>
      <c r="P94" s="225"/>
      <c r="Q94" s="225"/>
      <c r="R94" s="225"/>
      <c r="S94" s="225"/>
      <c r="T94" s="226"/>
      <c r="AT94" s="227" t="s">
        <v>182</v>
      </c>
      <c r="AU94" s="227" t="s">
        <v>81</v>
      </c>
      <c r="AV94" s="12" t="s">
        <v>175</v>
      </c>
      <c r="AW94" s="12" t="s">
        <v>34</v>
      </c>
      <c r="AX94" s="12" t="s">
        <v>79</v>
      </c>
      <c r="AY94" s="227" t="s">
        <v>168</v>
      </c>
    </row>
    <row r="95" spans="2:65" s="1" customFormat="1" ht="38.25" customHeight="1">
      <c r="B95" s="40"/>
      <c r="C95" s="191" t="s">
        <v>185</v>
      </c>
      <c r="D95" s="191" t="s">
        <v>170</v>
      </c>
      <c r="E95" s="192" t="s">
        <v>1799</v>
      </c>
      <c r="F95" s="193" t="s">
        <v>1800</v>
      </c>
      <c r="G95" s="194" t="s">
        <v>205</v>
      </c>
      <c r="H95" s="195">
        <v>1317.8</v>
      </c>
      <c r="I95" s="196"/>
      <c r="J95" s="197">
        <f>ROUND(I95*H95,2)</f>
        <v>0</v>
      </c>
      <c r="K95" s="193" t="s">
        <v>174</v>
      </c>
      <c r="L95" s="60"/>
      <c r="M95" s="198" t="s">
        <v>21</v>
      </c>
      <c r="N95" s="199" t="s">
        <v>42</v>
      </c>
      <c r="O95" s="41"/>
      <c r="P95" s="200">
        <f>O95*H95</f>
        <v>0</v>
      </c>
      <c r="Q95" s="200">
        <v>0</v>
      </c>
      <c r="R95" s="200">
        <f>Q95*H95</f>
        <v>0</v>
      </c>
      <c r="S95" s="200">
        <v>0</v>
      </c>
      <c r="T95" s="201">
        <f>S95*H95</f>
        <v>0</v>
      </c>
      <c r="AR95" s="23" t="s">
        <v>175</v>
      </c>
      <c r="AT95" s="23" t="s">
        <v>170</v>
      </c>
      <c r="AU95" s="23" t="s">
        <v>81</v>
      </c>
      <c r="AY95" s="23" t="s">
        <v>168</v>
      </c>
      <c r="BE95" s="202">
        <f>IF(N95="základní",J95,0)</f>
        <v>0</v>
      </c>
      <c r="BF95" s="202">
        <f>IF(N95="snížená",J95,0)</f>
        <v>0</v>
      </c>
      <c r="BG95" s="202">
        <f>IF(N95="zákl. přenesená",J95,0)</f>
        <v>0</v>
      </c>
      <c r="BH95" s="202">
        <f>IF(N95="sníž. přenesená",J95,0)</f>
        <v>0</v>
      </c>
      <c r="BI95" s="202">
        <f>IF(N95="nulová",J95,0)</f>
        <v>0</v>
      </c>
      <c r="BJ95" s="23" t="s">
        <v>79</v>
      </c>
      <c r="BK95" s="202">
        <f>ROUND(I95*H95,2)</f>
        <v>0</v>
      </c>
      <c r="BL95" s="23" t="s">
        <v>175</v>
      </c>
      <c r="BM95" s="23" t="s">
        <v>198</v>
      </c>
    </row>
    <row r="96" spans="2:65" s="11" customFormat="1" ht="13.5">
      <c r="B96" s="206"/>
      <c r="C96" s="207"/>
      <c r="D96" s="203" t="s">
        <v>182</v>
      </c>
      <c r="E96" s="208" t="s">
        <v>21</v>
      </c>
      <c r="F96" s="209" t="s">
        <v>1801</v>
      </c>
      <c r="G96" s="207"/>
      <c r="H96" s="210">
        <v>1317.8</v>
      </c>
      <c r="I96" s="211"/>
      <c r="J96" s="207"/>
      <c r="K96" s="207"/>
      <c r="L96" s="212"/>
      <c r="M96" s="213"/>
      <c r="N96" s="214"/>
      <c r="O96" s="214"/>
      <c r="P96" s="214"/>
      <c r="Q96" s="214"/>
      <c r="R96" s="214"/>
      <c r="S96" s="214"/>
      <c r="T96" s="215"/>
      <c r="AT96" s="216" t="s">
        <v>182</v>
      </c>
      <c r="AU96" s="216" t="s">
        <v>81</v>
      </c>
      <c r="AV96" s="11" t="s">
        <v>81</v>
      </c>
      <c r="AW96" s="11" t="s">
        <v>34</v>
      </c>
      <c r="AX96" s="11" t="s">
        <v>71</v>
      </c>
      <c r="AY96" s="216" t="s">
        <v>168</v>
      </c>
    </row>
    <row r="97" spans="2:65" s="12" customFormat="1" ht="13.5">
      <c r="B97" s="217"/>
      <c r="C97" s="218"/>
      <c r="D97" s="203" t="s">
        <v>182</v>
      </c>
      <c r="E97" s="219" t="s">
        <v>21</v>
      </c>
      <c r="F97" s="220" t="s">
        <v>184</v>
      </c>
      <c r="G97" s="218"/>
      <c r="H97" s="221">
        <v>1317.8</v>
      </c>
      <c r="I97" s="222"/>
      <c r="J97" s="218"/>
      <c r="K97" s="218"/>
      <c r="L97" s="223"/>
      <c r="M97" s="224"/>
      <c r="N97" s="225"/>
      <c r="O97" s="225"/>
      <c r="P97" s="225"/>
      <c r="Q97" s="225"/>
      <c r="R97" s="225"/>
      <c r="S97" s="225"/>
      <c r="T97" s="226"/>
      <c r="AT97" s="227" t="s">
        <v>182</v>
      </c>
      <c r="AU97" s="227" t="s">
        <v>81</v>
      </c>
      <c r="AV97" s="12" t="s">
        <v>175</v>
      </c>
      <c r="AW97" s="12" t="s">
        <v>34</v>
      </c>
      <c r="AX97" s="12" t="s">
        <v>79</v>
      </c>
      <c r="AY97" s="227" t="s">
        <v>168</v>
      </c>
    </row>
    <row r="98" spans="2:65" s="1" customFormat="1" ht="38.25" customHeight="1">
      <c r="B98" s="40"/>
      <c r="C98" s="191" t="s">
        <v>175</v>
      </c>
      <c r="D98" s="191" t="s">
        <v>170</v>
      </c>
      <c r="E98" s="192" t="s">
        <v>1802</v>
      </c>
      <c r="F98" s="193" t="s">
        <v>1803</v>
      </c>
      <c r="G98" s="194" t="s">
        <v>205</v>
      </c>
      <c r="H98" s="195">
        <v>395.34</v>
      </c>
      <c r="I98" s="196"/>
      <c r="J98" s="197">
        <f>ROUND(I98*H98,2)</f>
        <v>0</v>
      </c>
      <c r="K98" s="193" t="s">
        <v>174</v>
      </c>
      <c r="L98" s="60"/>
      <c r="M98" s="198" t="s">
        <v>21</v>
      </c>
      <c r="N98" s="199" t="s">
        <v>42</v>
      </c>
      <c r="O98" s="41"/>
      <c r="P98" s="200">
        <f>O98*H98</f>
        <v>0</v>
      </c>
      <c r="Q98" s="200">
        <v>0</v>
      </c>
      <c r="R98" s="200">
        <f>Q98*H98</f>
        <v>0</v>
      </c>
      <c r="S98" s="200">
        <v>0</v>
      </c>
      <c r="T98" s="201">
        <f>S98*H98</f>
        <v>0</v>
      </c>
      <c r="AR98" s="23" t="s">
        <v>175</v>
      </c>
      <c r="AT98" s="23" t="s">
        <v>170</v>
      </c>
      <c r="AU98" s="23" t="s">
        <v>81</v>
      </c>
      <c r="AY98" s="23" t="s">
        <v>168</v>
      </c>
      <c r="BE98" s="202">
        <f>IF(N98="základní",J98,0)</f>
        <v>0</v>
      </c>
      <c r="BF98" s="202">
        <f>IF(N98="snížená",J98,0)</f>
        <v>0</v>
      </c>
      <c r="BG98" s="202">
        <f>IF(N98="zákl. přenesená",J98,0)</f>
        <v>0</v>
      </c>
      <c r="BH98" s="202">
        <f>IF(N98="sníž. přenesená",J98,0)</f>
        <v>0</v>
      </c>
      <c r="BI98" s="202">
        <f>IF(N98="nulová",J98,0)</f>
        <v>0</v>
      </c>
      <c r="BJ98" s="23" t="s">
        <v>79</v>
      </c>
      <c r="BK98" s="202">
        <f>ROUND(I98*H98,2)</f>
        <v>0</v>
      </c>
      <c r="BL98" s="23" t="s">
        <v>175</v>
      </c>
      <c r="BM98" s="23" t="s">
        <v>208</v>
      </c>
    </row>
    <row r="99" spans="2:65" s="13" customFormat="1" ht="13.5">
      <c r="B99" s="247"/>
      <c r="C99" s="248"/>
      <c r="D99" s="203" t="s">
        <v>182</v>
      </c>
      <c r="E99" s="249" t="s">
        <v>21</v>
      </c>
      <c r="F99" s="250" t="s">
        <v>1796</v>
      </c>
      <c r="G99" s="248"/>
      <c r="H99" s="249" t="s">
        <v>21</v>
      </c>
      <c r="I99" s="251"/>
      <c r="J99" s="248"/>
      <c r="K99" s="248"/>
      <c r="L99" s="252"/>
      <c r="M99" s="253"/>
      <c r="N99" s="254"/>
      <c r="O99" s="254"/>
      <c r="P99" s="254"/>
      <c r="Q99" s="254"/>
      <c r="R99" s="254"/>
      <c r="S99" s="254"/>
      <c r="T99" s="255"/>
      <c r="AT99" s="256" t="s">
        <v>182</v>
      </c>
      <c r="AU99" s="256" t="s">
        <v>81</v>
      </c>
      <c r="AV99" s="13" t="s">
        <v>79</v>
      </c>
      <c r="AW99" s="13" t="s">
        <v>34</v>
      </c>
      <c r="AX99" s="13" t="s">
        <v>71</v>
      </c>
      <c r="AY99" s="256" t="s">
        <v>168</v>
      </c>
    </row>
    <row r="100" spans="2:65" s="13" customFormat="1" ht="13.5">
      <c r="B100" s="247"/>
      <c r="C100" s="248"/>
      <c r="D100" s="203" t="s">
        <v>182</v>
      </c>
      <c r="E100" s="249" t="s">
        <v>21</v>
      </c>
      <c r="F100" s="250" t="s">
        <v>1804</v>
      </c>
      <c r="G100" s="248"/>
      <c r="H100" s="249" t="s">
        <v>21</v>
      </c>
      <c r="I100" s="251"/>
      <c r="J100" s="248"/>
      <c r="K100" s="248"/>
      <c r="L100" s="252"/>
      <c r="M100" s="253"/>
      <c r="N100" s="254"/>
      <c r="O100" s="254"/>
      <c r="P100" s="254"/>
      <c r="Q100" s="254"/>
      <c r="R100" s="254"/>
      <c r="S100" s="254"/>
      <c r="T100" s="255"/>
      <c r="AT100" s="256" t="s">
        <v>182</v>
      </c>
      <c r="AU100" s="256" t="s">
        <v>81</v>
      </c>
      <c r="AV100" s="13" t="s">
        <v>79</v>
      </c>
      <c r="AW100" s="13" t="s">
        <v>34</v>
      </c>
      <c r="AX100" s="13" t="s">
        <v>71</v>
      </c>
      <c r="AY100" s="256" t="s">
        <v>168</v>
      </c>
    </row>
    <row r="101" spans="2:65" s="11" customFormat="1" ht="13.5">
      <c r="B101" s="206"/>
      <c r="C101" s="207"/>
      <c r="D101" s="203" t="s">
        <v>182</v>
      </c>
      <c r="E101" s="208" t="s">
        <v>21</v>
      </c>
      <c r="F101" s="209" t="s">
        <v>1805</v>
      </c>
      <c r="G101" s="207"/>
      <c r="H101" s="210">
        <v>395.34</v>
      </c>
      <c r="I101" s="211"/>
      <c r="J101" s="207"/>
      <c r="K101" s="207"/>
      <c r="L101" s="212"/>
      <c r="M101" s="213"/>
      <c r="N101" s="214"/>
      <c r="O101" s="214"/>
      <c r="P101" s="214"/>
      <c r="Q101" s="214"/>
      <c r="R101" s="214"/>
      <c r="S101" s="214"/>
      <c r="T101" s="215"/>
      <c r="AT101" s="216" t="s">
        <v>182</v>
      </c>
      <c r="AU101" s="216" t="s">
        <v>81</v>
      </c>
      <c r="AV101" s="11" t="s">
        <v>81</v>
      </c>
      <c r="AW101" s="11" t="s">
        <v>34</v>
      </c>
      <c r="AX101" s="11" t="s">
        <v>71</v>
      </c>
      <c r="AY101" s="216" t="s">
        <v>168</v>
      </c>
    </row>
    <row r="102" spans="2:65" s="12" customFormat="1" ht="13.5">
      <c r="B102" s="217"/>
      <c r="C102" s="218"/>
      <c r="D102" s="203" t="s">
        <v>182</v>
      </c>
      <c r="E102" s="219" t="s">
        <v>21</v>
      </c>
      <c r="F102" s="220" t="s">
        <v>184</v>
      </c>
      <c r="G102" s="218"/>
      <c r="H102" s="221">
        <v>395.34</v>
      </c>
      <c r="I102" s="222"/>
      <c r="J102" s="218"/>
      <c r="K102" s="218"/>
      <c r="L102" s="223"/>
      <c r="M102" s="224"/>
      <c r="N102" s="225"/>
      <c r="O102" s="225"/>
      <c r="P102" s="225"/>
      <c r="Q102" s="225"/>
      <c r="R102" s="225"/>
      <c r="S102" s="225"/>
      <c r="T102" s="226"/>
      <c r="AT102" s="227" t="s">
        <v>182</v>
      </c>
      <c r="AU102" s="227" t="s">
        <v>81</v>
      </c>
      <c r="AV102" s="12" t="s">
        <v>175</v>
      </c>
      <c r="AW102" s="12" t="s">
        <v>34</v>
      </c>
      <c r="AX102" s="12" t="s">
        <v>79</v>
      </c>
      <c r="AY102" s="227" t="s">
        <v>168</v>
      </c>
    </row>
    <row r="103" spans="2:65" s="1" customFormat="1" ht="25.5" customHeight="1">
      <c r="B103" s="40"/>
      <c r="C103" s="191" t="s">
        <v>192</v>
      </c>
      <c r="D103" s="191" t="s">
        <v>170</v>
      </c>
      <c r="E103" s="192" t="s">
        <v>1806</v>
      </c>
      <c r="F103" s="193" t="s">
        <v>1807</v>
      </c>
      <c r="G103" s="194" t="s">
        <v>173</v>
      </c>
      <c r="H103" s="195">
        <v>1277.4000000000001</v>
      </c>
      <c r="I103" s="196"/>
      <c r="J103" s="197">
        <f>ROUND(I103*H103,2)</f>
        <v>0</v>
      </c>
      <c r="K103" s="193" t="s">
        <v>174</v>
      </c>
      <c r="L103" s="60"/>
      <c r="M103" s="198" t="s">
        <v>21</v>
      </c>
      <c r="N103" s="199" t="s">
        <v>42</v>
      </c>
      <c r="O103" s="41"/>
      <c r="P103" s="200">
        <f>O103*H103</f>
        <v>0</v>
      </c>
      <c r="Q103" s="200">
        <v>0</v>
      </c>
      <c r="R103" s="200">
        <f>Q103*H103</f>
        <v>0</v>
      </c>
      <c r="S103" s="200">
        <v>0</v>
      </c>
      <c r="T103" s="201">
        <f>S103*H103</f>
        <v>0</v>
      </c>
      <c r="AR103" s="23" t="s">
        <v>175</v>
      </c>
      <c r="AT103" s="23" t="s">
        <v>170</v>
      </c>
      <c r="AU103" s="23" t="s">
        <v>81</v>
      </c>
      <c r="AY103" s="23" t="s">
        <v>168</v>
      </c>
      <c r="BE103" s="202">
        <f>IF(N103="základní",J103,0)</f>
        <v>0</v>
      </c>
      <c r="BF103" s="202">
        <f>IF(N103="snížená",J103,0)</f>
        <v>0</v>
      </c>
      <c r="BG103" s="202">
        <f>IF(N103="zákl. přenesená",J103,0)</f>
        <v>0</v>
      </c>
      <c r="BH103" s="202">
        <f>IF(N103="sníž. přenesená",J103,0)</f>
        <v>0</v>
      </c>
      <c r="BI103" s="202">
        <f>IF(N103="nulová",J103,0)</f>
        <v>0</v>
      </c>
      <c r="BJ103" s="23" t="s">
        <v>79</v>
      </c>
      <c r="BK103" s="202">
        <f>ROUND(I103*H103,2)</f>
        <v>0</v>
      </c>
      <c r="BL103" s="23" t="s">
        <v>175</v>
      </c>
      <c r="BM103" s="23" t="s">
        <v>217</v>
      </c>
    </row>
    <row r="104" spans="2:65" s="11" customFormat="1" ht="13.5">
      <c r="B104" s="206"/>
      <c r="C104" s="207"/>
      <c r="D104" s="203" t="s">
        <v>182</v>
      </c>
      <c r="E104" s="208" t="s">
        <v>21</v>
      </c>
      <c r="F104" s="209" t="s">
        <v>1808</v>
      </c>
      <c r="G104" s="207"/>
      <c r="H104" s="210">
        <v>1277.4000000000001</v>
      </c>
      <c r="I104" s="211"/>
      <c r="J104" s="207"/>
      <c r="K104" s="207"/>
      <c r="L104" s="212"/>
      <c r="M104" s="213"/>
      <c r="N104" s="214"/>
      <c r="O104" s="214"/>
      <c r="P104" s="214"/>
      <c r="Q104" s="214"/>
      <c r="R104" s="214"/>
      <c r="S104" s="214"/>
      <c r="T104" s="215"/>
      <c r="AT104" s="216" t="s">
        <v>182</v>
      </c>
      <c r="AU104" s="216" t="s">
        <v>81</v>
      </c>
      <c r="AV104" s="11" t="s">
        <v>81</v>
      </c>
      <c r="AW104" s="11" t="s">
        <v>34</v>
      </c>
      <c r="AX104" s="11" t="s">
        <v>71</v>
      </c>
      <c r="AY104" s="216" t="s">
        <v>168</v>
      </c>
    </row>
    <row r="105" spans="2:65" s="12" customFormat="1" ht="13.5">
      <c r="B105" s="217"/>
      <c r="C105" s="218"/>
      <c r="D105" s="203" t="s">
        <v>182</v>
      </c>
      <c r="E105" s="219" t="s">
        <v>21</v>
      </c>
      <c r="F105" s="220" t="s">
        <v>184</v>
      </c>
      <c r="G105" s="218"/>
      <c r="H105" s="221">
        <v>1277.4000000000001</v>
      </c>
      <c r="I105" s="222"/>
      <c r="J105" s="218"/>
      <c r="K105" s="218"/>
      <c r="L105" s="223"/>
      <c r="M105" s="224"/>
      <c r="N105" s="225"/>
      <c r="O105" s="225"/>
      <c r="P105" s="225"/>
      <c r="Q105" s="225"/>
      <c r="R105" s="225"/>
      <c r="S105" s="225"/>
      <c r="T105" s="226"/>
      <c r="AT105" s="227" t="s">
        <v>182</v>
      </c>
      <c r="AU105" s="227" t="s">
        <v>81</v>
      </c>
      <c r="AV105" s="12" t="s">
        <v>175</v>
      </c>
      <c r="AW105" s="12" t="s">
        <v>34</v>
      </c>
      <c r="AX105" s="12" t="s">
        <v>79</v>
      </c>
      <c r="AY105" s="227" t="s">
        <v>168</v>
      </c>
    </row>
    <row r="106" spans="2:65" s="1" customFormat="1" ht="38.25" customHeight="1">
      <c r="B106" s="40"/>
      <c r="C106" s="191" t="s">
        <v>198</v>
      </c>
      <c r="D106" s="191" t="s">
        <v>170</v>
      </c>
      <c r="E106" s="192" t="s">
        <v>1809</v>
      </c>
      <c r="F106" s="193" t="s">
        <v>1810</v>
      </c>
      <c r="G106" s="194" t="s">
        <v>173</v>
      </c>
      <c r="H106" s="195">
        <v>1277.4000000000001</v>
      </c>
      <c r="I106" s="196"/>
      <c r="J106" s="197">
        <f t="shared" ref="J106:J112" si="0">ROUND(I106*H106,2)</f>
        <v>0</v>
      </c>
      <c r="K106" s="193" t="s">
        <v>174</v>
      </c>
      <c r="L106" s="60"/>
      <c r="M106" s="198" t="s">
        <v>21</v>
      </c>
      <c r="N106" s="199" t="s">
        <v>42</v>
      </c>
      <c r="O106" s="41"/>
      <c r="P106" s="200">
        <f t="shared" ref="P106:P112" si="1">O106*H106</f>
        <v>0</v>
      </c>
      <c r="Q106" s="200">
        <v>0</v>
      </c>
      <c r="R106" s="200">
        <f t="shared" ref="R106:R112" si="2">Q106*H106</f>
        <v>0</v>
      </c>
      <c r="S106" s="200">
        <v>0</v>
      </c>
      <c r="T106" s="201">
        <f t="shared" ref="T106:T112" si="3">S106*H106</f>
        <v>0</v>
      </c>
      <c r="AR106" s="23" t="s">
        <v>175</v>
      </c>
      <c r="AT106" s="23" t="s">
        <v>170</v>
      </c>
      <c r="AU106" s="23" t="s">
        <v>81</v>
      </c>
      <c r="AY106" s="23" t="s">
        <v>168</v>
      </c>
      <c r="BE106" s="202">
        <f t="shared" ref="BE106:BE112" si="4">IF(N106="základní",J106,0)</f>
        <v>0</v>
      </c>
      <c r="BF106" s="202">
        <f t="shared" ref="BF106:BF112" si="5">IF(N106="snížená",J106,0)</f>
        <v>0</v>
      </c>
      <c r="BG106" s="202">
        <f t="shared" ref="BG106:BG112" si="6">IF(N106="zákl. přenesená",J106,0)</f>
        <v>0</v>
      </c>
      <c r="BH106" s="202">
        <f t="shared" ref="BH106:BH112" si="7">IF(N106="sníž. přenesená",J106,0)</f>
        <v>0</v>
      </c>
      <c r="BI106" s="202">
        <f t="shared" ref="BI106:BI112" si="8">IF(N106="nulová",J106,0)</f>
        <v>0</v>
      </c>
      <c r="BJ106" s="23" t="s">
        <v>79</v>
      </c>
      <c r="BK106" s="202">
        <f t="shared" ref="BK106:BK112" si="9">ROUND(I106*H106,2)</f>
        <v>0</v>
      </c>
      <c r="BL106" s="23" t="s">
        <v>175</v>
      </c>
      <c r="BM106" s="23" t="s">
        <v>227</v>
      </c>
    </row>
    <row r="107" spans="2:65" s="1" customFormat="1" ht="38.25" customHeight="1">
      <c r="B107" s="40"/>
      <c r="C107" s="191" t="s">
        <v>202</v>
      </c>
      <c r="D107" s="191" t="s">
        <v>170</v>
      </c>
      <c r="E107" s="192" t="s">
        <v>1811</v>
      </c>
      <c r="F107" s="193" t="s">
        <v>1812</v>
      </c>
      <c r="G107" s="194" t="s">
        <v>205</v>
      </c>
      <c r="H107" s="195">
        <v>1542.8</v>
      </c>
      <c r="I107" s="196"/>
      <c r="J107" s="197">
        <f t="shared" si="0"/>
        <v>0</v>
      </c>
      <c r="K107" s="193" t="s">
        <v>174</v>
      </c>
      <c r="L107" s="60"/>
      <c r="M107" s="198" t="s">
        <v>21</v>
      </c>
      <c r="N107" s="199" t="s">
        <v>42</v>
      </c>
      <c r="O107" s="41"/>
      <c r="P107" s="200">
        <f t="shared" si="1"/>
        <v>0</v>
      </c>
      <c r="Q107" s="200">
        <v>0</v>
      </c>
      <c r="R107" s="200">
        <f t="shared" si="2"/>
        <v>0</v>
      </c>
      <c r="S107" s="200">
        <v>0</v>
      </c>
      <c r="T107" s="201">
        <f t="shared" si="3"/>
        <v>0</v>
      </c>
      <c r="AR107" s="23" t="s">
        <v>175</v>
      </c>
      <c r="AT107" s="23" t="s">
        <v>170</v>
      </c>
      <c r="AU107" s="23" t="s">
        <v>81</v>
      </c>
      <c r="AY107" s="23" t="s">
        <v>168</v>
      </c>
      <c r="BE107" s="202">
        <f t="shared" si="4"/>
        <v>0</v>
      </c>
      <c r="BF107" s="202">
        <f t="shared" si="5"/>
        <v>0</v>
      </c>
      <c r="BG107" s="202">
        <f t="shared" si="6"/>
        <v>0</v>
      </c>
      <c r="BH107" s="202">
        <f t="shared" si="7"/>
        <v>0</v>
      </c>
      <c r="BI107" s="202">
        <f t="shared" si="8"/>
        <v>0</v>
      </c>
      <c r="BJ107" s="23" t="s">
        <v>79</v>
      </c>
      <c r="BK107" s="202">
        <f t="shared" si="9"/>
        <v>0</v>
      </c>
      <c r="BL107" s="23" t="s">
        <v>175</v>
      </c>
      <c r="BM107" s="23" t="s">
        <v>239</v>
      </c>
    </row>
    <row r="108" spans="2:65" s="1" customFormat="1" ht="38.25" customHeight="1">
      <c r="B108" s="40"/>
      <c r="C108" s="191" t="s">
        <v>208</v>
      </c>
      <c r="D108" s="191" t="s">
        <v>170</v>
      </c>
      <c r="E108" s="192" t="s">
        <v>1813</v>
      </c>
      <c r="F108" s="193" t="s">
        <v>1814</v>
      </c>
      <c r="G108" s="194" t="s">
        <v>205</v>
      </c>
      <c r="H108" s="195">
        <v>2409.48</v>
      </c>
      <c r="I108" s="196"/>
      <c r="J108" s="197">
        <f t="shared" si="0"/>
        <v>0</v>
      </c>
      <c r="K108" s="193" t="s">
        <v>174</v>
      </c>
      <c r="L108" s="60"/>
      <c r="M108" s="198" t="s">
        <v>21</v>
      </c>
      <c r="N108" s="199" t="s">
        <v>42</v>
      </c>
      <c r="O108" s="41"/>
      <c r="P108" s="200">
        <f t="shared" si="1"/>
        <v>0</v>
      </c>
      <c r="Q108" s="200">
        <v>0</v>
      </c>
      <c r="R108" s="200">
        <f t="shared" si="2"/>
        <v>0</v>
      </c>
      <c r="S108" s="200">
        <v>0</v>
      </c>
      <c r="T108" s="201">
        <f t="shared" si="3"/>
        <v>0</v>
      </c>
      <c r="AR108" s="23" t="s">
        <v>175</v>
      </c>
      <c r="AT108" s="23" t="s">
        <v>170</v>
      </c>
      <c r="AU108" s="23" t="s">
        <v>81</v>
      </c>
      <c r="AY108" s="23" t="s">
        <v>168</v>
      </c>
      <c r="BE108" s="202">
        <f t="shared" si="4"/>
        <v>0</v>
      </c>
      <c r="BF108" s="202">
        <f t="shared" si="5"/>
        <v>0</v>
      </c>
      <c r="BG108" s="202">
        <f t="shared" si="6"/>
        <v>0</v>
      </c>
      <c r="BH108" s="202">
        <f t="shared" si="7"/>
        <v>0</v>
      </c>
      <c r="BI108" s="202">
        <f t="shared" si="8"/>
        <v>0</v>
      </c>
      <c r="BJ108" s="23" t="s">
        <v>79</v>
      </c>
      <c r="BK108" s="202">
        <f t="shared" si="9"/>
        <v>0</v>
      </c>
      <c r="BL108" s="23" t="s">
        <v>175</v>
      </c>
      <c r="BM108" s="23" t="s">
        <v>427</v>
      </c>
    </row>
    <row r="109" spans="2:65" s="1" customFormat="1" ht="38.25" customHeight="1">
      <c r="B109" s="40"/>
      <c r="C109" s="191" t="s">
        <v>212</v>
      </c>
      <c r="D109" s="191" t="s">
        <v>170</v>
      </c>
      <c r="E109" s="192" t="s">
        <v>213</v>
      </c>
      <c r="F109" s="193" t="s">
        <v>214</v>
      </c>
      <c r="G109" s="194" t="s">
        <v>205</v>
      </c>
      <c r="H109" s="195">
        <v>338.06</v>
      </c>
      <c r="I109" s="196"/>
      <c r="J109" s="197">
        <f t="shared" si="0"/>
        <v>0</v>
      </c>
      <c r="K109" s="193" t="s">
        <v>174</v>
      </c>
      <c r="L109" s="60"/>
      <c r="M109" s="198" t="s">
        <v>21</v>
      </c>
      <c r="N109" s="199" t="s">
        <v>42</v>
      </c>
      <c r="O109" s="41"/>
      <c r="P109" s="200">
        <f t="shared" si="1"/>
        <v>0</v>
      </c>
      <c r="Q109" s="200">
        <v>0</v>
      </c>
      <c r="R109" s="200">
        <f t="shared" si="2"/>
        <v>0</v>
      </c>
      <c r="S109" s="200">
        <v>0</v>
      </c>
      <c r="T109" s="201">
        <f t="shared" si="3"/>
        <v>0</v>
      </c>
      <c r="AR109" s="23" t="s">
        <v>175</v>
      </c>
      <c r="AT109" s="23" t="s">
        <v>170</v>
      </c>
      <c r="AU109" s="23" t="s">
        <v>81</v>
      </c>
      <c r="AY109" s="23" t="s">
        <v>168</v>
      </c>
      <c r="BE109" s="202">
        <f t="shared" si="4"/>
        <v>0</v>
      </c>
      <c r="BF109" s="202">
        <f t="shared" si="5"/>
        <v>0</v>
      </c>
      <c r="BG109" s="202">
        <f t="shared" si="6"/>
        <v>0</v>
      </c>
      <c r="BH109" s="202">
        <f t="shared" si="7"/>
        <v>0</v>
      </c>
      <c r="BI109" s="202">
        <f t="shared" si="8"/>
        <v>0</v>
      </c>
      <c r="BJ109" s="23" t="s">
        <v>79</v>
      </c>
      <c r="BK109" s="202">
        <f t="shared" si="9"/>
        <v>0</v>
      </c>
      <c r="BL109" s="23" t="s">
        <v>175</v>
      </c>
      <c r="BM109" s="23" t="s">
        <v>259</v>
      </c>
    </row>
    <row r="110" spans="2:65" s="1" customFormat="1" ht="25.5" customHeight="1">
      <c r="B110" s="40"/>
      <c r="C110" s="191" t="s">
        <v>217</v>
      </c>
      <c r="D110" s="191" t="s">
        <v>170</v>
      </c>
      <c r="E110" s="192" t="s">
        <v>223</v>
      </c>
      <c r="F110" s="193" t="s">
        <v>224</v>
      </c>
      <c r="G110" s="194" t="s">
        <v>205</v>
      </c>
      <c r="H110" s="195">
        <v>1542.8</v>
      </c>
      <c r="I110" s="196"/>
      <c r="J110" s="197">
        <f t="shared" si="0"/>
        <v>0</v>
      </c>
      <c r="K110" s="193" t="s">
        <v>174</v>
      </c>
      <c r="L110" s="60"/>
      <c r="M110" s="198" t="s">
        <v>21</v>
      </c>
      <c r="N110" s="199" t="s">
        <v>42</v>
      </c>
      <c r="O110" s="41"/>
      <c r="P110" s="200">
        <f t="shared" si="1"/>
        <v>0</v>
      </c>
      <c r="Q110" s="200">
        <v>0</v>
      </c>
      <c r="R110" s="200">
        <f t="shared" si="2"/>
        <v>0</v>
      </c>
      <c r="S110" s="200">
        <v>0</v>
      </c>
      <c r="T110" s="201">
        <f t="shared" si="3"/>
        <v>0</v>
      </c>
      <c r="AR110" s="23" t="s">
        <v>175</v>
      </c>
      <c r="AT110" s="23" t="s">
        <v>170</v>
      </c>
      <c r="AU110" s="23" t="s">
        <v>81</v>
      </c>
      <c r="AY110" s="23" t="s">
        <v>168</v>
      </c>
      <c r="BE110" s="202">
        <f t="shared" si="4"/>
        <v>0</v>
      </c>
      <c r="BF110" s="202">
        <f t="shared" si="5"/>
        <v>0</v>
      </c>
      <c r="BG110" s="202">
        <f t="shared" si="6"/>
        <v>0</v>
      </c>
      <c r="BH110" s="202">
        <f t="shared" si="7"/>
        <v>0</v>
      </c>
      <c r="BI110" s="202">
        <f t="shared" si="8"/>
        <v>0</v>
      </c>
      <c r="BJ110" s="23" t="s">
        <v>79</v>
      </c>
      <c r="BK110" s="202">
        <f t="shared" si="9"/>
        <v>0</v>
      </c>
      <c r="BL110" s="23" t="s">
        <v>175</v>
      </c>
      <c r="BM110" s="23" t="s">
        <v>270</v>
      </c>
    </row>
    <row r="111" spans="2:65" s="1" customFormat="1" ht="16.5" customHeight="1">
      <c r="B111" s="40"/>
      <c r="C111" s="191" t="s">
        <v>222</v>
      </c>
      <c r="D111" s="191" t="s">
        <v>170</v>
      </c>
      <c r="E111" s="192" t="s">
        <v>228</v>
      </c>
      <c r="F111" s="193" t="s">
        <v>229</v>
      </c>
      <c r="G111" s="194" t="s">
        <v>205</v>
      </c>
      <c r="H111" s="195">
        <v>338.06</v>
      </c>
      <c r="I111" s="196"/>
      <c r="J111" s="197">
        <f t="shared" si="0"/>
        <v>0</v>
      </c>
      <c r="K111" s="193" t="s">
        <v>174</v>
      </c>
      <c r="L111" s="60"/>
      <c r="M111" s="198" t="s">
        <v>21</v>
      </c>
      <c r="N111" s="199" t="s">
        <v>42</v>
      </c>
      <c r="O111" s="41"/>
      <c r="P111" s="200">
        <f t="shared" si="1"/>
        <v>0</v>
      </c>
      <c r="Q111" s="200">
        <v>0</v>
      </c>
      <c r="R111" s="200">
        <f t="shared" si="2"/>
        <v>0</v>
      </c>
      <c r="S111" s="200">
        <v>0</v>
      </c>
      <c r="T111" s="201">
        <f t="shared" si="3"/>
        <v>0</v>
      </c>
      <c r="AR111" s="23" t="s">
        <v>175</v>
      </c>
      <c r="AT111" s="23" t="s">
        <v>170</v>
      </c>
      <c r="AU111" s="23" t="s">
        <v>81</v>
      </c>
      <c r="AY111" s="23" t="s">
        <v>168</v>
      </c>
      <c r="BE111" s="202">
        <f t="shared" si="4"/>
        <v>0</v>
      </c>
      <c r="BF111" s="202">
        <f t="shared" si="5"/>
        <v>0</v>
      </c>
      <c r="BG111" s="202">
        <f t="shared" si="6"/>
        <v>0</v>
      </c>
      <c r="BH111" s="202">
        <f t="shared" si="7"/>
        <v>0</v>
      </c>
      <c r="BI111" s="202">
        <f t="shared" si="8"/>
        <v>0</v>
      </c>
      <c r="BJ111" s="23" t="s">
        <v>79</v>
      </c>
      <c r="BK111" s="202">
        <f t="shared" si="9"/>
        <v>0</v>
      </c>
      <c r="BL111" s="23" t="s">
        <v>175</v>
      </c>
      <c r="BM111" s="23" t="s">
        <v>279</v>
      </c>
    </row>
    <row r="112" spans="2:65" s="1" customFormat="1" ht="25.5" customHeight="1">
      <c r="B112" s="40"/>
      <c r="C112" s="191" t="s">
        <v>227</v>
      </c>
      <c r="D112" s="191" t="s">
        <v>170</v>
      </c>
      <c r="E112" s="192" t="s">
        <v>233</v>
      </c>
      <c r="F112" s="193" t="s">
        <v>234</v>
      </c>
      <c r="G112" s="194" t="s">
        <v>235</v>
      </c>
      <c r="H112" s="195">
        <v>676.12</v>
      </c>
      <c r="I112" s="196"/>
      <c r="J112" s="197">
        <f t="shared" si="0"/>
        <v>0</v>
      </c>
      <c r="K112" s="193" t="s">
        <v>174</v>
      </c>
      <c r="L112" s="60"/>
      <c r="M112" s="198" t="s">
        <v>21</v>
      </c>
      <c r="N112" s="199" t="s">
        <v>42</v>
      </c>
      <c r="O112" s="41"/>
      <c r="P112" s="200">
        <f t="shared" si="1"/>
        <v>0</v>
      </c>
      <c r="Q112" s="200">
        <v>0</v>
      </c>
      <c r="R112" s="200">
        <f t="shared" si="2"/>
        <v>0</v>
      </c>
      <c r="S112" s="200">
        <v>0</v>
      </c>
      <c r="T112" s="201">
        <f t="shared" si="3"/>
        <v>0</v>
      </c>
      <c r="AR112" s="23" t="s">
        <v>175</v>
      </c>
      <c r="AT112" s="23" t="s">
        <v>170</v>
      </c>
      <c r="AU112" s="23" t="s">
        <v>81</v>
      </c>
      <c r="AY112" s="23" t="s">
        <v>168</v>
      </c>
      <c r="BE112" s="202">
        <f t="shared" si="4"/>
        <v>0</v>
      </c>
      <c r="BF112" s="202">
        <f t="shared" si="5"/>
        <v>0</v>
      </c>
      <c r="BG112" s="202">
        <f t="shared" si="6"/>
        <v>0</v>
      </c>
      <c r="BH112" s="202">
        <f t="shared" si="7"/>
        <v>0</v>
      </c>
      <c r="BI112" s="202">
        <f t="shared" si="8"/>
        <v>0</v>
      </c>
      <c r="BJ112" s="23" t="s">
        <v>79</v>
      </c>
      <c r="BK112" s="202">
        <f t="shared" si="9"/>
        <v>0</v>
      </c>
      <c r="BL112" s="23" t="s">
        <v>175</v>
      </c>
      <c r="BM112" s="23" t="s">
        <v>289</v>
      </c>
    </row>
    <row r="113" spans="2:65" s="13" customFormat="1" ht="13.5">
      <c r="B113" s="247"/>
      <c r="C113" s="248"/>
      <c r="D113" s="203" t="s">
        <v>182</v>
      </c>
      <c r="E113" s="249" t="s">
        <v>21</v>
      </c>
      <c r="F113" s="250" t="s">
        <v>1815</v>
      </c>
      <c r="G113" s="248"/>
      <c r="H113" s="249" t="s">
        <v>21</v>
      </c>
      <c r="I113" s="251"/>
      <c r="J113" s="248"/>
      <c r="K113" s="248"/>
      <c r="L113" s="252"/>
      <c r="M113" s="253"/>
      <c r="N113" s="254"/>
      <c r="O113" s="254"/>
      <c r="P113" s="254"/>
      <c r="Q113" s="254"/>
      <c r="R113" s="254"/>
      <c r="S113" s="254"/>
      <c r="T113" s="255"/>
      <c r="AT113" s="256" t="s">
        <v>182</v>
      </c>
      <c r="AU113" s="256" t="s">
        <v>81</v>
      </c>
      <c r="AV113" s="13" t="s">
        <v>79</v>
      </c>
      <c r="AW113" s="13" t="s">
        <v>34</v>
      </c>
      <c r="AX113" s="13" t="s">
        <v>71</v>
      </c>
      <c r="AY113" s="256" t="s">
        <v>168</v>
      </c>
    </row>
    <row r="114" spans="2:65" s="11" customFormat="1" ht="13.5">
      <c r="B114" s="206"/>
      <c r="C114" s="207"/>
      <c r="D114" s="203" t="s">
        <v>182</v>
      </c>
      <c r="E114" s="208" t="s">
        <v>21</v>
      </c>
      <c r="F114" s="209" t="s">
        <v>1816</v>
      </c>
      <c r="G114" s="207"/>
      <c r="H114" s="210">
        <v>676.12</v>
      </c>
      <c r="I114" s="211"/>
      <c r="J114" s="207"/>
      <c r="K114" s="207"/>
      <c r="L114" s="212"/>
      <c r="M114" s="213"/>
      <c r="N114" s="214"/>
      <c r="O114" s="214"/>
      <c r="P114" s="214"/>
      <c r="Q114" s="214"/>
      <c r="R114" s="214"/>
      <c r="S114" s="214"/>
      <c r="T114" s="215"/>
      <c r="AT114" s="216" t="s">
        <v>182</v>
      </c>
      <c r="AU114" s="216" t="s">
        <v>81</v>
      </c>
      <c r="AV114" s="11" t="s">
        <v>81</v>
      </c>
      <c r="AW114" s="11" t="s">
        <v>34</v>
      </c>
      <c r="AX114" s="11" t="s">
        <v>71</v>
      </c>
      <c r="AY114" s="216" t="s">
        <v>168</v>
      </c>
    </row>
    <row r="115" spans="2:65" s="12" customFormat="1" ht="13.5">
      <c r="B115" s="217"/>
      <c r="C115" s="218"/>
      <c r="D115" s="203" t="s">
        <v>182</v>
      </c>
      <c r="E115" s="219" t="s">
        <v>21</v>
      </c>
      <c r="F115" s="220" t="s">
        <v>184</v>
      </c>
      <c r="G115" s="218"/>
      <c r="H115" s="221">
        <v>676.12</v>
      </c>
      <c r="I115" s="222"/>
      <c r="J115" s="218"/>
      <c r="K115" s="218"/>
      <c r="L115" s="223"/>
      <c r="M115" s="224"/>
      <c r="N115" s="225"/>
      <c r="O115" s="225"/>
      <c r="P115" s="225"/>
      <c r="Q115" s="225"/>
      <c r="R115" s="225"/>
      <c r="S115" s="225"/>
      <c r="T115" s="226"/>
      <c r="AT115" s="227" t="s">
        <v>182</v>
      </c>
      <c r="AU115" s="227" t="s">
        <v>81</v>
      </c>
      <c r="AV115" s="12" t="s">
        <v>175</v>
      </c>
      <c r="AW115" s="12" t="s">
        <v>34</v>
      </c>
      <c r="AX115" s="12" t="s">
        <v>79</v>
      </c>
      <c r="AY115" s="227" t="s">
        <v>168</v>
      </c>
    </row>
    <row r="116" spans="2:65" s="1" customFormat="1" ht="25.5" customHeight="1">
      <c r="B116" s="40"/>
      <c r="C116" s="191" t="s">
        <v>232</v>
      </c>
      <c r="D116" s="191" t="s">
        <v>170</v>
      </c>
      <c r="E116" s="192" t="s">
        <v>1817</v>
      </c>
      <c r="F116" s="193" t="s">
        <v>1818</v>
      </c>
      <c r="G116" s="194" t="s">
        <v>205</v>
      </c>
      <c r="H116" s="195">
        <v>1204.74</v>
      </c>
      <c r="I116" s="196"/>
      <c r="J116" s="197">
        <f>ROUND(I116*H116,2)</f>
        <v>0</v>
      </c>
      <c r="K116" s="193" t="s">
        <v>174</v>
      </c>
      <c r="L116" s="60"/>
      <c r="M116" s="198" t="s">
        <v>21</v>
      </c>
      <c r="N116" s="199" t="s">
        <v>42</v>
      </c>
      <c r="O116" s="41"/>
      <c r="P116" s="200">
        <f>O116*H116</f>
        <v>0</v>
      </c>
      <c r="Q116" s="200">
        <v>0</v>
      </c>
      <c r="R116" s="200">
        <f>Q116*H116</f>
        <v>0</v>
      </c>
      <c r="S116" s="200">
        <v>0</v>
      </c>
      <c r="T116" s="201">
        <f>S116*H116</f>
        <v>0</v>
      </c>
      <c r="AR116" s="23" t="s">
        <v>175</v>
      </c>
      <c r="AT116" s="23" t="s">
        <v>170</v>
      </c>
      <c r="AU116" s="23" t="s">
        <v>81</v>
      </c>
      <c r="AY116" s="23" t="s">
        <v>168</v>
      </c>
      <c r="BE116" s="202">
        <f>IF(N116="základní",J116,0)</f>
        <v>0</v>
      </c>
      <c r="BF116" s="202">
        <f>IF(N116="snížená",J116,0)</f>
        <v>0</v>
      </c>
      <c r="BG116" s="202">
        <f>IF(N116="zákl. přenesená",J116,0)</f>
        <v>0</v>
      </c>
      <c r="BH116" s="202">
        <f>IF(N116="sníž. přenesená",J116,0)</f>
        <v>0</v>
      </c>
      <c r="BI116" s="202">
        <f>IF(N116="nulová",J116,0)</f>
        <v>0</v>
      </c>
      <c r="BJ116" s="23" t="s">
        <v>79</v>
      </c>
      <c r="BK116" s="202">
        <f>ROUND(I116*H116,2)</f>
        <v>0</v>
      </c>
      <c r="BL116" s="23" t="s">
        <v>175</v>
      </c>
      <c r="BM116" s="23" t="s">
        <v>299</v>
      </c>
    </row>
    <row r="117" spans="2:65" s="1" customFormat="1" ht="38.25" customHeight="1">
      <c r="B117" s="40"/>
      <c r="C117" s="191" t="s">
        <v>239</v>
      </c>
      <c r="D117" s="191" t="s">
        <v>170</v>
      </c>
      <c r="E117" s="192" t="s">
        <v>1819</v>
      </c>
      <c r="F117" s="193" t="s">
        <v>1820</v>
      </c>
      <c r="G117" s="194" t="s">
        <v>205</v>
      </c>
      <c r="H117" s="195">
        <v>237.62</v>
      </c>
      <c r="I117" s="196"/>
      <c r="J117" s="197">
        <f>ROUND(I117*H117,2)</f>
        <v>0</v>
      </c>
      <c r="K117" s="193" t="s">
        <v>174</v>
      </c>
      <c r="L117" s="60"/>
      <c r="M117" s="198" t="s">
        <v>21</v>
      </c>
      <c r="N117" s="199" t="s">
        <v>42</v>
      </c>
      <c r="O117" s="41"/>
      <c r="P117" s="200">
        <f>O117*H117</f>
        <v>0</v>
      </c>
      <c r="Q117" s="200">
        <v>0</v>
      </c>
      <c r="R117" s="200">
        <f>Q117*H117</f>
        <v>0</v>
      </c>
      <c r="S117" s="200">
        <v>0</v>
      </c>
      <c r="T117" s="201">
        <f>S117*H117</f>
        <v>0</v>
      </c>
      <c r="AR117" s="23" t="s">
        <v>175</v>
      </c>
      <c r="AT117" s="23" t="s">
        <v>170</v>
      </c>
      <c r="AU117" s="23" t="s">
        <v>81</v>
      </c>
      <c r="AY117" s="23" t="s">
        <v>168</v>
      </c>
      <c r="BE117" s="202">
        <f>IF(N117="základní",J117,0)</f>
        <v>0</v>
      </c>
      <c r="BF117" s="202">
        <f>IF(N117="snížená",J117,0)</f>
        <v>0</v>
      </c>
      <c r="BG117" s="202">
        <f>IF(N117="zákl. přenesená",J117,0)</f>
        <v>0</v>
      </c>
      <c r="BH117" s="202">
        <f>IF(N117="sníž. přenesená",J117,0)</f>
        <v>0</v>
      </c>
      <c r="BI117" s="202">
        <f>IF(N117="nulová",J117,0)</f>
        <v>0</v>
      </c>
      <c r="BJ117" s="23" t="s">
        <v>79</v>
      </c>
      <c r="BK117" s="202">
        <f>ROUND(I117*H117,2)</f>
        <v>0</v>
      </c>
      <c r="BL117" s="23" t="s">
        <v>175</v>
      </c>
      <c r="BM117" s="23" t="s">
        <v>308</v>
      </c>
    </row>
    <row r="118" spans="2:65" s="11" customFormat="1" ht="13.5">
      <c r="B118" s="206"/>
      <c r="C118" s="207"/>
      <c r="D118" s="203" t="s">
        <v>182</v>
      </c>
      <c r="E118" s="208" t="s">
        <v>21</v>
      </c>
      <c r="F118" s="209" t="s">
        <v>1821</v>
      </c>
      <c r="G118" s="207"/>
      <c r="H118" s="210">
        <v>237.62</v>
      </c>
      <c r="I118" s="211"/>
      <c r="J118" s="207"/>
      <c r="K118" s="207"/>
      <c r="L118" s="212"/>
      <c r="M118" s="213"/>
      <c r="N118" s="214"/>
      <c r="O118" s="214"/>
      <c r="P118" s="214"/>
      <c r="Q118" s="214"/>
      <c r="R118" s="214"/>
      <c r="S118" s="214"/>
      <c r="T118" s="215"/>
      <c r="AT118" s="216" t="s">
        <v>182</v>
      </c>
      <c r="AU118" s="216" t="s">
        <v>81</v>
      </c>
      <c r="AV118" s="11" t="s">
        <v>81</v>
      </c>
      <c r="AW118" s="11" t="s">
        <v>34</v>
      </c>
      <c r="AX118" s="11" t="s">
        <v>71</v>
      </c>
      <c r="AY118" s="216" t="s">
        <v>168</v>
      </c>
    </row>
    <row r="119" spans="2:65" s="12" customFormat="1" ht="13.5">
      <c r="B119" s="217"/>
      <c r="C119" s="218"/>
      <c r="D119" s="203" t="s">
        <v>182</v>
      </c>
      <c r="E119" s="219" t="s">
        <v>21</v>
      </c>
      <c r="F119" s="220" t="s">
        <v>184</v>
      </c>
      <c r="G119" s="218"/>
      <c r="H119" s="221">
        <v>237.62</v>
      </c>
      <c r="I119" s="222"/>
      <c r="J119" s="218"/>
      <c r="K119" s="218"/>
      <c r="L119" s="223"/>
      <c r="M119" s="224"/>
      <c r="N119" s="225"/>
      <c r="O119" s="225"/>
      <c r="P119" s="225"/>
      <c r="Q119" s="225"/>
      <c r="R119" s="225"/>
      <c r="S119" s="225"/>
      <c r="T119" s="226"/>
      <c r="AT119" s="227" t="s">
        <v>182</v>
      </c>
      <c r="AU119" s="227" t="s">
        <v>81</v>
      </c>
      <c r="AV119" s="12" t="s">
        <v>175</v>
      </c>
      <c r="AW119" s="12" t="s">
        <v>34</v>
      </c>
      <c r="AX119" s="12" t="s">
        <v>79</v>
      </c>
      <c r="AY119" s="227" t="s">
        <v>168</v>
      </c>
    </row>
    <row r="120" spans="2:65" s="1" customFormat="1" ht="16.5" customHeight="1">
      <c r="B120" s="40"/>
      <c r="C120" s="228" t="s">
        <v>10</v>
      </c>
      <c r="D120" s="228" t="s">
        <v>260</v>
      </c>
      <c r="E120" s="229" t="s">
        <v>1822</v>
      </c>
      <c r="F120" s="230" t="s">
        <v>1823</v>
      </c>
      <c r="G120" s="231" t="s">
        <v>235</v>
      </c>
      <c r="H120" s="232">
        <v>475.24</v>
      </c>
      <c r="I120" s="233"/>
      <c r="J120" s="234">
        <f>ROUND(I120*H120,2)</f>
        <v>0</v>
      </c>
      <c r="K120" s="230" t="s">
        <v>174</v>
      </c>
      <c r="L120" s="235"/>
      <c r="M120" s="236" t="s">
        <v>21</v>
      </c>
      <c r="N120" s="237" t="s">
        <v>42</v>
      </c>
      <c r="O120" s="41"/>
      <c r="P120" s="200">
        <f>O120*H120</f>
        <v>0</v>
      </c>
      <c r="Q120" s="200">
        <v>0</v>
      </c>
      <c r="R120" s="200">
        <f>Q120*H120</f>
        <v>0</v>
      </c>
      <c r="S120" s="200">
        <v>0</v>
      </c>
      <c r="T120" s="201">
        <f>S120*H120</f>
        <v>0</v>
      </c>
      <c r="AR120" s="23" t="s">
        <v>208</v>
      </c>
      <c r="AT120" s="23" t="s">
        <v>260</v>
      </c>
      <c r="AU120" s="23" t="s">
        <v>81</v>
      </c>
      <c r="AY120" s="23" t="s">
        <v>168</v>
      </c>
      <c r="BE120" s="202">
        <f>IF(N120="základní",J120,0)</f>
        <v>0</v>
      </c>
      <c r="BF120" s="202">
        <f>IF(N120="snížená",J120,0)</f>
        <v>0</v>
      </c>
      <c r="BG120" s="202">
        <f>IF(N120="zákl. přenesená",J120,0)</f>
        <v>0</v>
      </c>
      <c r="BH120" s="202">
        <f>IF(N120="sníž. přenesená",J120,0)</f>
        <v>0</v>
      </c>
      <c r="BI120" s="202">
        <f>IF(N120="nulová",J120,0)</f>
        <v>0</v>
      </c>
      <c r="BJ120" s="23" t="s">
        <v>79</v>
      </c>
      <c r="BK120" s="202">
        <f>ROUND(I120*H120,2)</f>
        <v>0</v>
      </c>
      <c r="BL120" s="23" t="s">
        <v>175</v>
      </c>
      <c r="BM120" s="23" t="s">
        <v>319</v>
      </c>
    </row>
    <row r="121" spans="2:65" s="13" customFormat="1" ht="13.5">
      <c r="B121" s="247"/>
      <c r="C121" s="248"/>
      <c r="D121" s="203" t="s">
        <v>182</v>
      </c>
      <c r="E121" s="249" t="s">
        <v>21</v>
      </c>
      <c r="F121" s="250" t="s">
        <v>1824</v>
      </c>
      <c r="G121" s="248"/>
      <c r="H121" s="249" t="s">
        <v>21</v>
      </c>
      <c r="I121" s="251"/>
      <c r="J121" s="248"/>
      <c r="K121" s="248"/>
      <c r="L121" s="252"/>
      <c r="M121" s="253"/>
      <c r="N121" s="254"/>
      <c r="O121" s="254"/>
      <c r="P121" s="254"/>
      <c r="Q121" s="254"/>
      <c r="R121" s="254"/>
      <c r="S121" s="254"/>
      <c r="T121" s="255"/>
      <c r="AT121" s="256" t="s">
        <v>182</v>
      </c>
      <c r="AU121" s="256" t="s">
        <v>81</v>
      </c>
      <c r="AV121" s="13" t="s">
        <v>79</v>
      </c>
      <c r="AW121" s="13" t="s">
        <v>34</v>
      </c>
      <c r="AX121" s="13" t="s">
        <v>71</v>
      </c>
      <c r="AY121" s="256" t="s">
        <v>168</v>
      </c>
    </row>
    <row r="122" spans="2:65" s="11" customFormat="1" ht="13.5">
      <c r="B122" s="206"/>
      <c r="C122" s="207"/>
      <c r="D122" s="203" t="s">
        <v>182</v>
      </c>
      <c r="E122" s="208" t="s">
        <v>21</v>
      </c>
      <c r="F122" s="209" t="s">
        <v>1825</v>
      </c>
      <c r="G122" s="207"/>
      <c r="H122" s="210">
        <v>475.24</v>
      </c>
      <c r="I122" s="211"/>
      <c r="J122" s="207"/>
      <c r="K122" s="207"/>
      <c r="L122" s="212"/>
      <c r="M122" s="213"/>
      <c r="N122" s="214"/>
      <c r="O122" s="214"/>
      <c r="P122" s="214"/>
      <c r="Q122" s="214"/>
      <c r="R122" s="214"/>
      <c r="S122" s="214"/>
      <c r="T122" s="215"/>
      <c r="AT122" s="216" t="s">
        <v>182</v>
      </c>
      <c r="AU122" s="216" t="s">
        <v>81</v>
      </c>
      <c r="AV122" s="11" t="s">
        <v>81</v>
      </c>
      <c r="AW122" s="11" t="s">
        <v>34</v>
      </c>
      <c r="AX122" s="11" t="s">
        <v>71</v>
      </c>
      <c r="AY122" s="216" t="s">
        <v>168</v>
      </c>
    </row>
    <row r="123" spans="2:65" s="12" customFormat="1" ht="13.5">
      <c r="B123" s="217"/>
      <c r="C123" s="218"/>
      <c r="D123" s="203" t="s">
        <v>182</v>
      </c>
      <c r="E123" s="219" t="s">
        <v>21</v>
      </c>
      <c r="F123" s="220" t="s">
        <v>184</v>
      </c>
      <c r="G123" s="218"/>
      <c r="H123" s="221">
        <v>475.24</v>
      </c>
      <c r="I123" s="222"/>
      <c r="J123" s="218"/>
      <c r="K123" s="218"/>
      <c r="L123" s="223"/>
      <c r="M123" s="224"/>
      <c r="N123" s="225"/>
      <c r="O123" s="225"/>
      <c r="P123" s="225"/>
      <c r="Q123" s="225"/>
      <c r="R123" s="225"/>
      <c r="S123" s="225"/>
      <c r="T123" s="226"/>
      <c r="AT123" s="227" t="s">
        <v>182</v>
      </c>
      <c r="AU123" s="227" t="s">
        <v>81</v>
      </c>
      <c r="AV123" s="12" t="s">
        <v>175</v>
      </c>
      <c r="AW123" s="12" t="s">
        <v>34</v>
      </c>
      <c r="AX123" s="12" t="s">
        <v>79</v>
      </c>
      <c r="AY123" s="227" t="s">
        <v>168</v>
      </c>
    </row>
    <row r="124" spans="2:65" s="10" customFormat="1" ht="29.85" customHeight="1">
      <c r="B124" s="175"/>
      <c r="C124" s="176"/>
      <c r="D124" s="177" t="s">
        <v>70</v>
      </c>
      <c r="E124" s="189" t="s">
        <v>175</v>
      </c>
      <c r="F124" s="189" t="s">
        <v>464</v>
      </c>
      <c r="G124" s="176"/>
      <c r="H124" s="176"/>
      <c r="I124" s="179"/>
      <c r="J124" s="190">
        <f>BK124</f>
        <v>0</v>
      </c>
      <c r="K124" s="176"/>
      <c r="L124" s="181"/>
      <c r="M124" s="182"/>
      <c r="N124" s="183"/>
      <c r="O124" s="183"/>
      <c r="P124" s="184">
        <f>SUM(P125:P127)</f>
        <v>0</v>
      </c>
      <c r="Q124" s="183"/>
      <c r="R124" s="184">
        <f>SUM(R125:R127)</f>
        <v>0</v>
      </c>
      <c r="S124" s="183"/>
      <c r="T124" s="185">
        <f>SUM(T125:T127)</f>
        <v>0</v>
      </c>
      <c r="AR124" s="186" t="s">
        <v>79</v>
      </c>
      <c r="AT124" s="187" t="s">
        <v>70</v>
      </c>
      <c r="AU124" s="187" t="s">
        <v>79</v>
      </c>
      <c r="AY124" s="186" t="s">
        <v>168</v>
      </c>
      <c r="BK124" s="188">
        <f>SUM(BK125:BK127)</f>
        <v>0</v>
      </c>
    </row>
    <row r="125" spans="2:65" s="1" customFormat="1" ht="25.5" customHeight="1">
      <c r="B125" s="40"/>
      <c r="C125" s="191" t="s">
        <v>427</v>
      </c>
      <c r="D125" s="191" t="s">
        <v>170</v>
      </c>
      <c r="E125" s="192" t="s">
        <v>1826</v>
      </c>
      <c r="F125" s="193" t="s">
        <v>1827</v>
      </c>
      <c r="G125" s="194" t="s">
        <v>205</v>
      </c>
      <c r="H125" s="195">
        <v>50.44</v>
      </c>
      <c r="I125" s="196"/>
      <c r="J125" s="197">
        <f>ROUND(I125*H125,2)</f>
        <v>0</v>
      </c>
      <c r="K125" s="193" t="s">
        <v>174</v>
      </c>
      <c r="L125" s="60"/>
      <c r="M125" s="198" t="s">
        <v>21</v>
      </c>
      <c r="N125" s="199" t="s">
        <v>42</v>
      </c>
      <c r="O125" s="41"/>
      <c r="P125" s="200">
        <f>O125*H125</f>
        <v>0</v>
      </c>
      <c r="Q125" s="200">
        <v>0</v>
      </c>
      <c r="R125" s="200">
        <f>Q125*H125</f>
        <v>0</v>
      </c>
      <c r="S125" s="200">
        <v>0</v>
      </c>
      <c r="T125" s="201">
        <f>S125*H125</f>
        <v>0</v>
      </c>
      <c r="AR125" s="23" t="s">
        <v>175</v>
      </c>
      <c r="AT125" s="23" t="s">
        <v>170</v>
      </c>
      <c r="AU125" s="23" t="s">
        <v>81</v>
      </c>
      <c r="AY125" s="23" t="s">
        <v>168</v>
      </c>
      <c r="BE125" s="202">
        <f>IF(N125="základní",J125,0)</f>
        <v>0</v>
      </c>
      <c r="BF125" s="202">
        <f>IF(N125="snížená",J125,0)</f>
        <v>0</v>
      </c>
      <c r="BG125" s="202">
        <f>IF(N125="zákl. přenesená",J125,0)</f>
        <v>0</v>
      </c>
      <c r="BH125" s="202">
        <f>IF(N125="sníž. přenesená",J125,0)</f>
        <v>0</v>
      </c>
      <c r="BI125" s="202">
        <f>IF(N125="nulová",J125,0)</f>
        <v>0</v>
      </c>
      <c r="BJ125" s="23" t="s">
        <v>79</v>
      </c>
      <c r="BK125" s="202">
        <f>ROUND(I125*H125,2)</f>
        <v>0</v>
      </c>
      <c r="BL125" s="23" t="s">
        <v>175</v>
      </c>
      <c r="BM125" s="23" t="s">
        <v>329</v>
      </c>
    </row>
    <row r="126" spans="2:65" s="11" customFormat="1" ht="13.5">
      <c r="B126" s="206"/>
      <c r="C126" s="207"/>
      <c r="D126" s="203" t="s">
        <v>182</v>
      </c>
      <c r="E126" s="208" t="s">
        <v>21</v>
      </c>
      <c r="F126" s="209" t="s">
        <v>1828</v>
      </c>
      <c r="G126" s="207"/>
      <c r="H126" s="210">
        <v>50.44</v>
      </c>
      <c r="I126" s="211"/>
      <c r="J126" s="207"/>
      <c r="K126" s="207"/>
      <c r="L126" s="212"/>
      <c r="M126" s="213"/>
      <c r="N126" s="214"/>
      <c r="O126" s="214"/>
      <c r="P126" s="214"/>
      <c r="Q126" s="214"/>
      <c r="R126" s="214"/>
      <c r="S126" s="214"/>
      <c r="T126" s="215"/>
      <c r="AT126" s="216" t="s">
        <v>182</v>
      </c>
      <c r="AU126" s="216" t="s">
        <v>81</v>
      </c>
      <c r="AV126" s="11" t="s">
        <v>81</v>
      </c>
      <c r="AW126" s="11" t="s">
        <v>34</v>
      </c>
      <c r="AX126" s="11" t="s">
        <v>71</v>
      </c>
      <c r="AY126" s="216" t="s">
        <v>168</v>
      </c>
    </row>
    <row r="127" spans="2:65" s="12" customFormat="1" ht="13.5">
      <c r="B127" s="217"/>
      <c r="C127" s="218"/>
      <c r="D127" s="203" t="s">
        <v>182</v>
      </c>
      <c r="E127" s="219" t="s">
        <v>21</v>
      </c>
      <c r="F127" s="220" t="s">
        <v>184</v>
      </c>
      <c r="G127" s="218"/>
      <c r="H127" s="221">
        <v>50.44</v>
      </c>
      <c r="I127" s="222"/>
      <c r="J127" s="218"/>
      <c r="K127" s="218"/>
      <c r="L127" s="223"/>
      <c r="M127" s="224"/>
      <c r="N127" s="225"/>
      <c r="O127" s="225"/>
      <c r="P127" s="225"/>
      <c r="Q127" s="225"/>
      <c r="R127" s="225"/>
      <c r="S127" s="225"/>
      <c r="T127" s="226"/>
      <c r="AT127" s="227" t="s">
        <v>182</v>
      </c>
      <c r="AU127" s="227" t="s">
        <v>81</v>
      </c>
      <c r="AV127" s="12" t="s">
        <v>175</v>
      </c>
      <c r="AW127" s="12" t="s">
        <v>34</v>
      </c>
      <c r="AX127" s="12" t="s">
        <v>79</v>
      </c>
      <c r="AY127" s="227" t="s">
        <v>168</v>
      </c>
    </row>
    <row r="128" spans="2:65" s="10" customFormat="1" ht="29.85" customHeight="1">
      <c r="B128" s="175"/>
      <c r="C128" s="176"/>
      <c r="D128" s="177" t="s">
        <v>70</v>
      </c>
      <c r="E128" s="189" t="s">
        <v>208</v>
      </c>
      <c r="F128" s="189" t="s">
        <v>1829</v>
      </c>
      <c r="G128" s="176"/>
      <c r="H128" s="176"/>
      <c r="I128" s="179"/>
      <c r="J128" s="190">
        <f>BK128</f>
        <v>0</v>
      </c>
      <c r="K128" s="176"/>
      <c r="L128" s="181"/>
      <c r="M128" s="182"/>
      <c r="N128" s="183"/>
      <c r="O128" s="183"/>
      <c r="P128" s="184">
        <f>SUM(P129:P137)</f>
        <v>0</v>
      </c>
      <c r="Q128" s="183"/>
      <c r="R128" s="184">
        <f>SUM(R129:R137)</f>
        <v>0</v>
      </c>
      <c r="S128" s="183"/>
      <c r="T128" s="185">
        <f>SUM(T129:T137)</f>
        <v>0</v>
      </c>
      <c r="AR128" s="186" t="s">
        <v>79</v>
      </c>
      <c r="AT128" s="187" t="s">
        <v>70</v>
      </c>
      <c r="AU128" s="187" t="s">
        <v>79</v>
      </c>
      <c r="AY128" s="186" t="s">
        <v>168</v>
      </c>
      <c r="BK128" s="188">
        <f>SUM(BK129:BK137)</f>
        <v>0</v>
      </c>
    </row>
    <row r="129" spans="2:65" s="1" customFormat="1" ht="25.5" customHeight="1">
      <c r="B129" s="40"/>
      <c r="C129" s="191" t="s">
        <v>254</v>
      </c>
      <c r="D129" s="191" t="s">
        <v>170</v>
      </c>
      <c r="E129" s="192" t="s">
        <v>1830</v>
      </c>
      <c r="F129" s="193" t="s">
        <v>1831</v>
      </c>
      <c r="G129" s="194" t="s">
        <v>195</v>
      </c>
      <c r="H129" s="195">
        <v>285</v>
      </c>
      <c r="I129" s="196"/>
      <c r="J129" s="197">
        <f t="shared" ref="J129:J137" si="10">ROUND(I129*H129,2)</f>
        <v>0</v>
      </c>
      <c r="K129" s="193" t="s">
        <v>174</v>
      </c>
      <c r="L129" s="60"/>
      <c r="M129" s="198" t="s">
        <v>21</v>
      </c>
      <c r="N129" s="199" t="s">
        <v>42</v>
      </c>
      <c r="O129" s="41"/>
      <c r="P129" s="200">
        <f t="shared" ref="P129:P137" si="11">O129*H129</f>
        <v>0</v>
      </c>
      <c r="Q129" s="200">
        <v>0</v>
      </c>
      <c r="R129" s="200">
        <f t="shared" ref="R129:R137" si="12">Q129*H129</f>
        <v>0</v>
      </c>
      <c r="S129" s="200">
        <v>0</v>
      </c>
      <c r="T129" s="201">
        <f t="shared" ref="T129:T137" si="13">S129*H129</f>
        <v>0</v>
      </c>
      <c r="AR129" s="23" t="s">
        <v>175</v>
      </c>
      <c r="AT129" s="23" t="s">
        <v>170</v>
      </c>
      <c r="AU129" s="23" t="s">
        <v>81</v>
      </c>
      <c r="AY129" s="23" t="s">
        <v>168</v>
      </c>
      <c r="BE129" s="202">
        <f t="shared" ref="BE129:BE137" si="14">IF(N129="základní",J129,0)</f>
        <v>0</v>
      </c>
      <c r="BF129" s="202">
        <f t="shared" ref="BF129:BF137" si="15">IF(N129="snížená",J129,0)</f>
        <v>0</v>
      </c>
      <c r="BG129" s="202">
        <f t="shared" ref="BG129:BG137" si="16">IF(N129="zákl. přenesená",J129,0)</f>
        <v>0</v>
      </c>
      <c r="BH129" s="202">
        <f t="shared" ref="BH129:BH137" si="17">IF(N129="sníž. přenesená",J129,0)</f>
        <v>0</v>
      </c>
      <c r="BI129" s="202">
        <f t="shared" ref="BI129:BI137" si="18">IF(N129="nulová",J129,0)</f>
        <v>0</v>
      </c>
      <c r="BJ129" s="23" t="s">
        <v>79</v>
      </c>
      <c r="BK129" s="202">
        <f t="shared" ref="BK129:BK137" si="19">ROUND(I129*H129,2)</f>
        <v>0</v>
      </c>
      <c r="BL129" s="23" t="s">
        <v>175</v>
      </c>
      <c r="BM129" s="23" t="s">
        <v>339</v>
      </c>
    </row>
    <row r="130" spans="2:65" s="1" customFormat="1" ht="16.5" customHeight="1">
      <c r="B130" s="40"/>
      <c r="C130" s="228" t="s">
        <v>259</v>
      </c>
      <c r="D130" s="228" t="s">
        <v>260</v>
      </c>
      <c r="E130" s="229" t="s">
        <v>1832</v>
      </c>
      <c r="F130" s="230" t="s">
        <v>1833</v>
      </c>
      <c r="G130" s="231" t="s">
        <v>195</v>
      </c>
      <c r="H130" s="232">
        <v>285</v>
      </c>
      <c r="I130" s="233"/>
      <c r="J130" s="234">
        <f t="shared" si="10"/>
        <v>0</v>
      </c>
      <c r="K130" s="230" t="s">
        <v>174</v>
      </c>
      <c r="L130" s="235"/>
      <c r="M130" s="236" t="s">
        <v>21</v>
      </c>
      <c r="N130" s="237" t="s">
        <v>42</v>
      </c>
      <c r="O130" s="41"/>
      <c r="P130" s="200">
        <f t="shared" si="11"/>
        <v>0</v>
      </c>
      <c r="Q130" s="200">
        <v>0</v>
      </c>
      <c r="R130" s="200">
        <f t="shared" si="12"/>
        <v>0</v>
      </c>
      <c r="S130" s="200">
        <v>0</v>
      </c>
      <c r="T130" s="201">
        <f t="shared" si="13"/>
        <v>0</v>
      </c>
      <c r="AR130" s="23" t="s">
        <v>208</v>
      </c>
      <c r="AT130" s="23" t="s">
        <v>260</v>
      </c>
      <c r="AU130" s="23" t="s">
        <v>81</v>
      </c>
      <c r="AY130" s="23" t="s">
        <v>168</v>
      </c>
      <c r="BE130" s="202">
        <f t="shared" si="14"/>
        <v>0</v>
      </c>
      <c r="BF130" s="202">
        <f t="shared" si="15"/>
        <v>0</v>
      </c>
      <c r="BG130" s="202">
        <f t="shared" si="16"/>
        <v>0</v>
      </c>
      <c r="BH130" s="202">
        <f t="shared" si="17"/>
        <v>0</v>
      </c>
      <c r="BI130" s="202">
        <f t="shared" si="18"/>
        <v>0</v>
      </c>
      <c r="BJ130" s="23" t="s">
        <v>79</v>
      </c>
      <c r="BK130" s="202">
        <f t="shared" si="19"/>
        <v>0</v>
      </c>
      <c r="BL130" s="23" t="s">
        <v>175</v>
      </c>
      <c r="BM130" s="23" t="s">
        <v>348</v>
      </c>
    </row>
    <row r="131" spans="2:65" s="1" customFormat="1" ht="25.5" customHeight="1">
      <c r="B131" s="40"/>
      <c r="C131" s="191" t="s">
        <v>265</v>
      </c>
      <c r="D131" s="191" t="s">
        <v>170</v>
      </c>
      <c r="E131" s="192" t="s">
        <v>1834</v>
      </c>
      <c r="F131" s="193" t="s">
        <v>1835</v>
      </c>
      <c r="G131" s="194" t="s">
        <v>195</v>
      </c>
      <c r="H131" s="195">
        <v>154</v>
      </c>
      <c r="I131" s="196"/>
      <c r="J131" s="197">
        <f t="shared" si="10"/>
        <v>0</v>
      </c>
      <c r="K131" s="193" t="s">
        <v>21</v>
      </c>
      <c r="L131" s="60"/>
      <c r="M131" s="198" t="s">
        <v>21</v>
      </c>
      <c r="N131" s="199" t="s">
        <v>42</v>
      </c>
      <c r="O131" s="41"/>
      <c r="P131" s="200">
        <f t="shared" si="11"/>
        <v>0</v>
      </c>
      <c r="Q131" s="200">
        <v>0</v>
      </c>
      <c r="R131" s="200">
        <f t="shared" si="12"/>
        <v>0</v>
      </c>
      <c r="S131" s="200">
        <v>0</v>
      </c>
      <c r="T131" s="201">
        <f t="shared" si="13"/>
        <v>0</v>
      </c>
      <c r="AR131" s="23" t="s">
        <v>175</v>
      </c>
      <c r="AT131" s="23" t="s">
        <v>170</v>
      </c>
      <c r="AU131" s="23" t="s">
        <v>81</v>
      </c>
      <c r="AY131" s="23" t="s">
        <v>168</v>
      </c>
      <c r="BE131" s="202">
        <f t="shared" si="14"/>
        <v>0</v>
      </c>
      <c r="BF131" s="202">
        <f t="shared" si="15"/>
        <v>0</v>
      </c>
      <c r="BG131" s="202">
        <f t="shared" si="16"/>
        <v>0</v>
      </c>
      <c r="BH131" s="202">
        <f t="shared" si="17"/>
        <v>0</v>
      </c>
      <c r="BI131" s="202">
        <f t="shared" si="18"/>
        <v>0</v>
      </c>
      <c r="BJ131" s="23" t="s">
        <v>79</v>
      </c>
      <c r="BK131" s="202">
        <f t="shared" si="19"/>
        <v>0</v>
      </c>
      <c r="BL131" s="23" t="s">
        <v>175</v>
      </c>
      <c r="BM131" s="23" t="s">
        <v>357</v>
      </c>
    </row>
    <row r="132" spans="2:65" s="1" customFormat="1" ht="16.5" customHeight="1">
      <c r="B132" s="40"/>
      <c r="C132" s="228" t="s">
        <v>270</v>
      </c>
      <c r="D132" s="228" t="s">
        <v>260</v>
      </c>
      <c r="E132" s="229" t="s">
        <v>1836</v>
      </c>
      <c r="F132" s="230" t="s">
        <v>1837</v>
      </c>
      <c r="G132" s="231" t="s">
        <v>195</v>
      </c>
      <c r="H132" s="232">
        <v>154</v>
      </c>
      <c r="I132" s="233"/>
      <c r="J132" s="234">
        <f t="shared" si="10"/>
        <v>0</v>
      </c>
      <c r="K132" s="230" t="s">
        <v>174</v>
      </c>
      <c r="L132" s="235"/>
      <c r="M132" s="236" t="s">
        <v>21</v>
      </c>
      <c r="N132" s="237" t="s">
        <v>42</v>
      </c>
      <c r="O132" s="41"/>
      <c r="P132" s="200">
        <f t="shared" si="11"/>
        <v>0</v>
      </c>
      <c r="Q132" s="200">
        <v>0</v>
      </c>
      <c r="R132" s="200">
        <f t="shared" si="12"/>
        <v>0</v>
      </c>
      <c r="S132" s="200">
        <v>0</v>
      </c>
      <c r="T132" s="201">
        <f t="shared" si="13"/>
        <v>0</v>
      </c>
      <c r="AR132" s="23" t="s">
        <v>208</v>
      </c>
      <c r="AT132" s="23" t="s">
        <v>260</v>
      </c>
      <c r="AU132" s="23" t="s">
        <v>81</v>
      </c>
      <c r="AY132" s="23" t="s">
        <v>168</v>
      </c>
      <c r="BE132" s="202">
        <f t="shared" si="14"/>
        <v>0</v>
      </c>
      <c r="BF132" s="202">
        <f t="shared" si="15"/>
        <v>0</v>
      </c>
      <c r="BG132" s="202">
        <f t="shared" si="16"/>
        <v>0</v>
      </c>
      <c r="BH132" s="202">
        <f t="shared" si="17"/>
        <v>0</v>
      </c>
      <c r="BI132" s="202">
        <f t="shared" si="18"/>
        <v>0</v>
      </c>
      <c r="BJ132" s="23" t="s">
        <v>79</v>
      </c>
      <c r="BK132" s="202">
        <f t="shared" si="19"/>
        <v>0</v>
      </c>
      <c r="BL132" s="23" t="s">
        <v>175</v>
      </c>
      <c r="BM132" s="23" t="s">
        <v>245</v>
      </c>
    </row>
    <row r="133" spans="2:65" s="1" customFormat="1" ht="16.5" customHeight="1">
      <c r="B133" s="40"/>
      <c r="C133" s="191" t="s">
        <v>9</v>
      </c>
      <c r="D133" s="191" t="s">
        <v>170</v>
      </c>
      <c r="E133" s="192" t="s">
        <v>1838</v>
      </c>
      <c r="F133" s="193" t="s">
        <v>1839</v>
      </c>
      <c r="G133" s="194" t="s">
        <v>1840</v>
      </c>
      <c r="H133" s="195">
        <v>1</v>
      </c>
      <c r="I133" s="196"/>
      <c r="J133" s="197">
        <f t="shared" si="10"/>
        <v>0</v>
      </c>
      <c r="K133" s="193" t="s">
        <v>21</v>
      </c>
      <c r="L133" s="60"/>
      <c r="M133" s="198" t="s">
        <v>21</v>
      </c>
      <c r="N133" s="199" t="s">
        <v>42</v>
      </c>
      <c r="O133" s="41"/>
      <c r="P133" s="200">
        <f t="shared" si="11"/>
        <v>0</v>
      </c>
      <c r="Q133" s="200">
        <v>0</v>
      </c>
      <c r="R133" s="200">
        <f t="shared" si="12"/>
        <v>0</v>
      </c>
      <c r="S133" s="200">
        <v>0</v>
      </c>
      <c r="T133" s="201">
        <f t="shared" si="13"/>
        <v>0</v>
      </c>
      <c r="AR133" s="23" t="s">
        <v>175</v>
      </c>
      <c r="AT133" s="23" t="s">
        <v>170</v>
      </c>
      <c r="AU133" s="23" t="s">
        <v>81</v>
      </c>
      <c r="AY133" s="23" t="s">
        <v>168</v>
      </c>
      <c r="BE133" s="202">
        <f t="shared" si="14"/>
        <v>0</v>
      </c>
      <c r="BF133" s="202">
        <f t="shared" si="15"/>
        <v>0</v>
      </c>
      <c r="BG133" s="202">
        <f t="shared" si="16"/>
        <v>0</v>
      </c>
      <c r="BH133" s="202">
        <f t="shared" si="17"/>
        <v>0</v>
      </c>
      <c r="BI133" s="202">
        <f t="shared" si="18"/>
        <v>0</v>
      </c>
      <c r="BJ133" s="23" t="s">
        <v>79</v>
      </c>
      <c r="BK133" s="202">
        <f t="shared" si="19"/>
        <v>0</v>
      </c>
      <c r="BL133" s="23" t="s">
        <v>175</v>
      </c>
      <c r="BM133" s="23" t="s">
        <v>519</v>
      </c>
    </row>
    <row r="134" spans="2:65" s="1" customFormat="1" ht="16.5" customHeight="1">
      <c r="B134" s="40"/>
      <c r="C134" s="191" t="s">
        <v>279</v>
      </c>
      <c r="D134" s="191" t="s">
        <v>170</v>
      </c>
      <c r="E134" s="192" t="s">
        <v>1841</v>
      </c>
      <c r="F134" s="193" t="s">
        <v>1842</v>
      </c>
      <c r="G134" s="194" t="s">
        <v>1840</v>
      </c>
      <c r="H134" s="195">
        <v>1</v>
      </c>
      <c r="I134" s="196"/>
      <c r="J134" s="197">
        <f t="shared" si="10"/>
        <v>0</v>
      </c>
      <c r="K134" s="193" t="s">
        <v>21</v>
      </c>
      <c r="L134" s="60"/>
      <c r="M134" s="198" t="s">
        <v>21</v>
      </c>
      <c r="N134" s="199" t="s">
        <v>42</v>
      </c>
      <c r="O134" s="41"/>
      <c r="P134" s="200">
        <f t="shared" si="11"/>
        <v>0</v>
      </c>
      <c r="Q134" s="200">
        <v>0</v>
      </c>
      <c r="R134" s="200">
        <f t="shared" si="12"/>
        <v>0</v>
      </c>
      <c r="S134" s="200">
        <v>0</v>
      </c>
      <c r="T134" s="201">
        <f t="shared" si="13"/>
        <v>0</v>
      </c>
      <c r="AR134" s="23" t="s">
        <v>175</v>
      </c>
      <c r="AT134" s="23" t="s">
        <v>170</v>
      </c>
      <c r="AU134" s="23" t="s">
        <v>81</v>
      </c>
      <c r="AY134" s="23" t="s">
        <v>168</v>
      </c>
      <c r="BE134" s="202">
        <f t="shared" si="14"/>
        <v>0</v>
      </c>
      <c r="BF134" s="202">
        <f t="shared" si="15"/>
        <v>0</v>
      </c>
      <c r="BG134" s="202">
        <f t="shared" si="16"/>
        <v>0</v>
      </c>
      <c r="BH134" s="202">
        <f t="shared" si="17"/>
        <v>0</v>
      </c>
      <c r="BI134" s="202">
        <f t="shared" si="18"/>
        <v>0</v>
      </c>
      <c r="BJ134" s="23" t="s">
        <v>79</v>
      </c>
      <c r="BK134" s="202">
        <f t="shared" si="19"/>
        <v>0</v>
      </c>
      <c r="BL134" s="23" t="s">
        <v>175</v>
      </c>
      <c r="BM134" s="23" t="s">
        <v>529</v>
      </c>
    </row>
    <row r="135" spans="2:65" s="1" customFormat="1" ht="16.5" customHeight="1">
      <c r="B135" s="40"/>
      <c r="C135" s="191" t="s">
        <v>284</v>
      </c>
      <c r="D135" s="191" t="s">
        <v>170</v>
      </c>
      <c r="E135" s="192" t="s">
        <v>1843</v>
      </c>
      <c r="F135" s="193" t="s">
        <v>1844</v>
      </c>
      <c r="G135" s="194" t="s">
        <v>1840</v>
      </c>
      <c r="H135" s="195">
        <v>1</v>
      </c>
      <c r="I135" s="196"/>
      <c r="J135" s="197">
        <f t="shared" si="10"/>
        <v>0</v>
      </c>
      <c r="K135" s="193" t="s">
        <v>21</v>
      </c>
      <c r="L135" s="60"/>
      <c r="M135" s="198" t="s">
        <v>21</v>
      </c>
      <c r="N135" s="199" t="s">
        <v>42</v>
      </c>
      <c r="O135" s="41"/>
      <c r="P135" s="200">
        <f t="shared" si="11"/>
        <v>0</v>
      </c>
      <c r="Q135" s="200">
        <v>0</v>
      </c>
      <c r="R135" s="200">
        <f t="shared" si="12"/>
        <v>0</v>
      </c>
      <c r="S135" s="200">
        <v>0</v>
      </c>
      <c r="T135" s="201">
        <f t="shared" si="13"/>
        <v>0</v>
      </c>
      <c r="AR135" s="23" t="s">
        <v>175</v>
      </c>
      <c r="AT135" s="23" t="s">
        <v>170</v>
      </c>
      <c r="AU135" s="23" t="s">
        <v>81</v>
      </c>
      <c r="AY135" s="23" t="s">
        <v>168</v>
      </c>
      <c r="BE135" s="202">
        <f t="shared" si="14"/>
        <v>0</v>
      </c>
      <c r="BF135" s="202">
        <f t="shared" si="15"/>
        <v>0</v>
      </c>
      <c r="BG135" s="202">
        <f t="shared" si="16"/>
        <v>0</v>
      </c>
      <c r="BH135" s="202">
        <f t="shared" si="17"/>
        <v>0</v>
      </c>
      <c r="BI135" s="202">
        <f t="shared" si="18"/>
        <v>0</v>
      </c>
      <c r="BJ135" s="23" t="s">
        <v>79</v>
      </c>
      <c r="BK135" s="202">
        <f t="shared" si="19"/>
        <v>0</v>
      </c>
      <c r="BL135" s="23" t="s">
        <v>175</v>
      </c>
      <c r="BM135" s="23" t="s">
        <v>537</v>
      </c>
    </row>
    <row r="136" spans="2:65" s="1" customFormat="1" ht="16.5" customHeight="1">
      <c r="B136" s="40"/>
      <c r="C136" s="191" t="s">
        <v>289</v>
      </c>
      <c r="D136" s="191" t="s">
        <v>170</v>
      </c>
      <c r="E136" s="192" t="s">
        <v>1845</v>
      </c>
      <c r="F136" s="193" t="s">
        <v>1846</v>
      </c>
      <c r="G136" s="194" t="s">
        <v>1840</v>
      </c>
      <c r="H136" s="195">
        <v>8</v>
      </c>
      <c r="I136" s="196"/>
      <c r="J136" s="197">
        <f t="shared" si="10"/>
        <v>0</v>
      </c>
      <c r="K136" s="193" t="s">
        <v>21</v>
      </c>
      <c r="L136" s="60"/>
      <c r="M136" s="198" t="s">
        <v>21</v>
      </c>
      <c r="N136" s="199" t="s">
        <v>42</v>
      </c>
      <c r="O136" s="41"/>
      <c r="P136" s="200">
        <f t="shared" si="11"/>
        <v>0</v>
      </c>
      <c r="Q136" s="200">
        <v>0</v>
      </c>
      <c r="R136" s="200">
        <f t="shared" si="12"/>
        <v>0</v>
      </c>
      <c r="S136" s="200">
        <v>0</v>
      </c>
      <c r="T136" s="201">
        <f t="shared" si="13"/>
        <v>0</v>
      </c>
      <c r="AR136" s="23" t="s">
        <v>175</v>
      </c>
      <c r="AT136" s="23" t="s">
        <v>170</v>
      </c>
      <c r="AU136" s="23" t="s">
        <v>81</v>
      </c>
      <c r="AY136" s="23" t="s">
        <v>168</v>
      </c>
      <c r="BE136" s="202">
        <f t="shared" si="14"/>
        <v>0</v>
      </c>
      <c r="BF136" s="202">
        <f t="shared" si="15"/>
        <v>0</v>
      </c>
      <c r="BG136" s="202">
        <f t="shared" si="16"/>
        <v>0</v>
      </c>
      <c r="BH136" s="202">
        <f t="shared" si="17"/>
        <v>0</v>
      </c>
      <c r="BI136" s="202">
        <f t="shared" si="18"/>
        <v>0</v>
      </c>
      <c r="BJ136" s="23" t="s">
        <v>79</v>
      </c>
      <c r="BK136" s="202">
        <f t="shared" si="19"/>
        <v>0</v>
      </c>
      <c r="BL136" s="23" t="s">
        <v>175</v>
      </c>
      <c r="BM136" s="23" t="s">
        <v>546</v>
      </c>
    </row>
    <row r="137" spans="2:65" s="1" customFormat="1" ht="51" customHeight="1">
      <c r="B137" s="40"/>
      <c r="C137" s="191" t="s">
        <v>294</v>
      </c>
      <c r="D137" s="191" t="s">
        <v>170</v>
      </c>
      <c r="E137" s="192" t="s">
        <v>1847</v>
      </c>
      <c r="F137" s="193" t="s">
        <v>1848</v>
      </c>
      <c r="G137" s="194" t="s">
        <v>1840</v>
      </c>
      <c r="H137" s="195">
        <v>1</v>
      </c>
      <c r="I137" s="196"/>
      <c r="J137" s="197">
        <f t="shared" si="10"/>
        <v>0</v>
      </c>
      <c r="K137" s="193" t="s">
        <v>21</v>
      </c>
      <c r="L137" s="60"/>
      <c r="M137" s="198" t="s">
        <v>21</v>
      </c>
      <c r="N137" s="199" t="s">
        <v>42</v>
      </c>
      <c r="O137" s="41"/>
      <c r="P137" s="200">
        <f t="shared" si="11"/>
        <v>0</v>
      </c>
      <c r="Q137" s="200">
        <v>0</v>
      </c>
      <c r="R137" s="200">
        <f t="shared" si="12"/>
        <v>0</v>
      </c>
      <c r="S137" s="200">
        <v>0</v>
      </c>
      <c r="T137" s="201">
        <f t="shared" si="13"/>
        <v>0</v>
      </c>
      <c r="AR137" s="23" t="s">
        <v>175</v>
      </c>
      <c r="AT137" s="23" t="s">
        <v>170</v>
      </c>
      <c r="AU137" s="23" t="s">
        <v>81</v>
      </c>
      <c r="AY137" s="23" t="s">
        <v>168</v>
      </c>
      <c r="BE137" s="202">
        <f t="shared" si="14"/>
        <v>0</v>
      </c>
      <c r="BF137" s="202">
        <f t="shared" si="15"/>
        <v>0</v>
      </c>
      <c r="BG137" s="202">
        <f t="shared" si="16"/>
        <v>0</v>
      </c>
      <c r="BH137" s="202">
        <f t="shared" si="17"/>
        <v>0</v>
      </c>
      <c r="BI137" s="202">
        <f t="shared" si="18"/>
        <v>0</v>
      </c>
      <c r="BJ137" s="23" t="s">
        <v>79</v>
      </c>
      <c r="BK137" s="202">
        <f t="shared" si="19"/>
        <v>0</v>
      </c>
      <c r="BL137" s="23" t="s">
        <v>175</v>
      </c>
      <c r="BM137" s="23" t="s">
        <v>556</v>
      </c>
    </row>
    <row r="138" spans="2:65" s="10" customFormat="1" ht="29.85" customHeight="1">
      <c r="B138" s="175"/>
      <c r="C138" s="176"/>
      <c r="D138" s="177" t="s">
        <v>70</v>
      </c>
      <c r="E138" s="189" t="s">
        <v>355</v>
      </c>
      <c r="F138" s="189" t="s">
        <v>356</v>
      </c>
      <c r="G138" s="176"/>
      <c r="H138" s="176"/>
      <c r="I138" s="179"/>
      <c r="J138" s="190">
        <f>BK138</f>
        <v>0</v>
      </c>
      <c r="K138" s="176"/>
      <c r="L138" s="181"/>
      <c r="M138" s="182"/>
      <c r="N138" s="183"/>
      <c r="O138" s="183"/>
      <c r="P138" s="184">
        <f>SUM(P139:P140)</f>
        <v>0</v>
      </c>
      <c r="Q138" s="183"/>
      <c r="R138" s="184">
        <f>SUM(R139:R140)</f>
        <v>0</v>
      </c>
      <c r="S138" s="183"/>
      <c r="T138" s="185">
        <f>SUM(T139:T140)</f>
        <v>0</v>
      </c>
      <c r="AR138" s="186" t="s">
        <v>79</v>
      </c>
      <c r="AT138" s="187" t="s">
        <v>70</v>
      </c>
      <c r="AU138" s="187" t="s">
        <v>79</v>
      </c>
      <c r="AY138" s="186" t="s">
        <v>168</v>
      </c>
      <c r="BK138" s="188">
        <f>SUM(BK139:BK140)</f>
        <v>0</v>
      </c>
    </row>
    <row r="139" spans="2:65" s="1" customFormat="1" ht="38.25" customHeight="1">
      <c r="B139" s="40"/>
      <c r="C139" s="191" t="s">
        <v>299</v>
      </c>
      <c r="D139" s="191" t="s">
        <v>170</v>
      </c>
      <c r="E139" s="192" t="s">
        <v>1849</v>
      </c>
      <c r="F139" s="193" t="s">
        <v>1850</v>
      </c>
      <c r="G139" s="194" t="s">
        <v>235</v>
      </c>
      <c r="H139" s="195">
        <v>43.317</v>
      </c>
      <c r="I139" s="196"/>
      <c r="J139" s="197">
        <f>ROUND(I139*H139,2)</f>
        <v>0</v>
      </c>
      <c r="K139" s="193" t="s">
        <v>174</v>
      </c>
      <c r="L139" s="60"/>
      <c r="M139" s="198" t="s">
        <v>21</v>
      </c>
      <c r="N139" s="199" t="s">
        <v>42</v>
      </c>
      <c r="O139" s="41"/>
      <c r="P139" s="200">
        <f>O139*H139</f>
        <v>0</v>
      </c>
      <c r="Q139" s="200">
        <v>0</v>
      </c>
      <c r="R139" s="200">
        <f>Q139*H139</f>
        <v>0</v>
      </c>
      <c r="S139" s="200">
        <v>0</v>
      </c>
      <c r="T139" s="201">
        <f>S139*H139</f>
        <v>0</v>
      </c>
      <c r="AR139" s="23" t="s">
        <v>175</v>
      </c>
      <c r="AT139" s="23" t="s">
        <v>170</v>
      </c>
      <c r="AU139" s="23" t="s">
        <v>81</v>
      </c>
      <c r="AY139" s="23" t="s">
        <v>168</v>
      </c>
      <c r="BE139" s="202">
        <f>IF(N139="základní",J139,0)</f>
        <v>0</v>
      </c>
      <c r="BF139" s="202">
        <f>IF(N139="snížená",J139,0)</f>
        <v>0</v>
      </c>
      <c r="BG139" s="202">
        <f>IF(N139="zákl. přenesená",J139,0)</f>
        <v>0</v>
      </c>
      <c r="BH139" s="202">
        <f>IF(N139="sníž. přenesená",J139,0)</f>
        <v>0</v>
      </c>
      <c r="BI139" s="202">
        <f>IF(N139="nulová",J139,0)</f>
        <v>0</v>
      </c>
      <c r="BJ139" s="23" t="s">
        <v>79</v>
      </c>
      <c r="BK139" s="202">
        <f>ROUND(I139*H139,2)</f>
        <v>0</v>
      </c>
      <c r="BL139" s="23" t="s">
        <v>175</v>
      </c>
      <c r="BM139" s="23" t="s">
        <v>570</v>
      </c>
    </row>
    <row r="140" spans="2:65" s="1" customFormat="1" ht="38.25" customHeight="1">
      <c r="B140" s="40"/>
      <c r="C140" s="191" t="s">
        <v>303</v>
      </c>
      <c r="D140" s="191" t="s">
        <v>170</v>
      </c>
      <c r="E140" s="192" t="s">
        <v>1851</v>
      </c>
      <c r="F140" s="193" t="s">
        <v>1852</v>
      </c>
      <c r="G140" s="194" t="s">
        <v>235</v>
      </c>
      <c r="H140" s="195">
        <v>43.317</v>
      </c>
      <c r="I140" s="196"/>
      <c r="J140" s="197">
        <f>ROUND(I140*H140,2)</f>
        <v>0</v>
      </c>
      <c r="K140" s="193" t="s">
        <v>174</v>
      </c>
      <c r="L140" s="60"/>
      <c r="M140" s="198" t="s">
        <v>21</v>
      </c>
      <c r="N140" s="199" t="s">
        <v>42</v>
      </c>
      <c r="O140" s="41"/>
      <c r="P140" s="200">
        <f>O140*H140</f>
        <v>0</v>
      </c>
      <c r="Q140" s="200">
        <v>0</v>
      </c>
      <c r="R140" s="200">
        <f>Q140*H140</f>
        <v>0</v>
      </c>
      <c r="S140" s="200">
        <v>0</v>
      </c>
      <c r="T140" s="201">
        <f>S140*H140</f>
        <v>0</v>
      </c>
      <c r="AR140" s="23" t="s">
        <v>175</v>
      </c>
      <c r="AT140" s="23" t="s">
        <v>170</v>
      </c>
      <c r="AU140" s="23" t="s">
        <v>81</v>
      </c>
      <c r="AY140" s="23" t="s">
        <v>168</v>
      </c>
      <c r="BE140" s="202">
        <f>IF(N140="základní",J140,0)</f>
        <v>0</v>
      </c>
      <c r="BF140" s="202">
        <f>IF(N140="snížená",J140,0)</f>
        <v>0</v>
      </c>
      <c r="BG140" s="202">
        <f>IF(N140="zákl. přenesená",J140,0)</f>
        <v>0</v>
      </c>
      <c r="BH140" s="202">
        <f>IF(N140="sníž. přenesená",J140,0)</f>
        <v>0</v>
      </c>
      <c r="BI140" s="202">
        <f>IF(N140="nulová",J140,0)</f>
        <v>0</v>
      </c>
      <c r="BJ140" s="23" t="s">
        <v>79</v>
      </c>
      <c r="BK140" s="202">
        <f>ROUND(I140*H140,2)</f>
        <v>0</v>
      </c>
      <c r="BL140" s="23" t="s">
        <v>175</v>
      </c>
      <c r="BM140" s="23" t="s">
        <v>578</v>
      </c>
    </row>
    <row r="141" spans="2:65" s="10" customFormat="1" ht="37.35" customHeight="1">
      <c r="B141" s="175"/>
      <c r="C141" s="176"/>
      <c r="D141" s="177" t="s">
        <v>70</v>
      </c>
      <c r="E141" s="178" t="s">
        <v>131</v>
      </c>
      <c r="F141" s="178" t="s">
        <v>1853</v>
      </c>
      <c r="G141" s="176"/>
      <c r="H141" s="176"/>
      <c r="I141" s="179"/>
      <c r="J141" s="180">
        <f>BK141</f>
        <v>0</v>
      </c>
      <c r="K141" s="176"/>
      <c r="L141" s="181"/>
      <c r="M141" s="182"/>
      <c r="N141" s="183"/>
      <c r="O141" s="183"/>
      <c r="P141" s="184">
        <f>P142+P145</f>
        <v>0</v>
      </c>
      <c r="Q141" s="183"/>
      <c r="R141" s="184">
        <f>R142+R145</f>
        <v>0</v>
      </c>
      <c r="S141" s="183"/>
      <c r="T141" s="185">
        <f>T142+T145</f>
        <v>0</v>
      </c>
      <c r="AR141" s="186" t="s">
        <v>192</v>
      </c>
      <c r="AT141" s="187" t="s">
        <v>70</v>
      </c>
      <c r="AU141" s="187" t="s">
        <v>71</v>
      </c>
      <c r="AY141" s="186" t="s">
        <v>168</v>
      </c>
      <c r="BK141" s="188">
        <f>BK142+BK145</f>
        <v>0</v>
      </c>
    </row>
    <row r="142" spans="2:65" s="10" customFormat="1" ht="19.899999999999999" customHeight="1">
      <c r="B142" s="175"/>
      <c r="C142" s="176"/>
      <c r="D142" s="177" t="s">
        <v>70</v>
      </c>
      <c r="E142" s="189" t="s">
        <v>1854</v>
      </c>
      <c r="F142" s="189" t="s">
        <v>1855</v>
      </c>
      <c r="G142" s="176"/>
      <c r="H142" s="176"/>
      <c r="I142" s="179"/>
      <c r="J142" s="190">
        <f>BK142</f>
        <v>0</v>
      </c>
      <c r="K142" s="176"/>
      <c r="L142" s="181"/>
      <c r="M142" s="182"/>
      <c r="N142" s="183"/>
      <c r="O142" s="183"/>
      <c r="P142" s="184">
        <f>SUM(P143:P144)</f>
        <v>0</v>
      </c>
      <c r="Q142" s="183"/>
      <c r="R142" s="184">
        <f>SUM(R143:R144)</f>
        <v>0</v>
      </c>
      <c r="S142" s="183"/>
      <c r="T142" s="185">
        <f>SUM(T143:T144)</f>
        <v>0</v>
      </c>
      <c r="AR142" s="186" t="s">
        <v>192</v>
      </c>
      <c r="AT142" s="187" t="s">
        <v>70</v>
      </c>
      <c r="AU142" s="187" t="s">
        <v>79</v>
      </c>
      <c r="AY142" s="186" t="s">
        <v>168</v>
      </c>
      <c r="BK142" s="188">
        <f>SUM(BK143:BK144)</f>
        <v>0</v>
      </c>
    </row>
    <row r="143" spans="2:65" s="1" customFormat="1" ht="16.5" customHeight="1">
      <c r="B143" s="40"/>
      <c r="C143" s="191" t="s">
        <v>308</v>
      </c>
      <c r="D143" s="191" t="s">
        <v>170</v>
      </c>
      <c r="E143" s="192" t="s">
        <v>1856</v>
      </c>
      <c r="F143" s="193" t="s">
        <v>1857</v>
      </c>
      <c r="G143" s="194" t="s">
        <v>1840</v>
      </c>
      <c r="H143" s="195">
        <v>1</v>
      </c>
      <c r="I143" s="196"/>
      <c r="J143" s="197">
        <f>ROUND(I143*H143,2)</f>
        <v>0</v>
      </c>
      <c r="K143" s="193" t="s">
        <v>174</v>
      </c>
      <c r="L143" s="60"/>
      <c r="M143" s="198" t="s">
        <v>21</v>
      </c>
      <c r="N143" s="199" t="s">
        <v>42</v>
      </c>
      <c r="O143" s="41"/>
      <c r="P143" s="200">
        <f>O143*H143</f>
        <v>0</v>
      </c>
      <c r="Q143" s="200">
        <v>0</v>
      </c>
      <c r="R143" s="200">
        <f>Q143*H143</f>
        <v>0</v>
      </c>
      <c r="S143" s="200">
        <v>0</v>
      </c>
      <c r="T143" s="201">
        <f>S143*H143</f>
        <v>0</v>
      </c>
      <c r="AR143" s="23" t="s">
        <v>175</v>
      </c>
      <c r="AT143" s="23" t="s">
        <v>170</v>
      </c>
      <c r="AU143" s="23" t="s">
        <v>81</v>
      </c>
      <c r="AY143" s="23" t="s">
        <v>168</v>
      </c>
      <c r="BE143" s="202">
        <f>IF(N143="základní",J143,0)</f>
        <v>0</v>
      </c>
      <c r="BF143" s="202">
        <f>IF(N143="snížená",J143,0)</f>
        <v>0</v>
      </c>
      <c r="BG143" s="202">
        <f>IF(N143="zákl. přenesená",J143,0)</f>
        <v>0</v>
      </c>
      <c r="BH143" s="202">
        <f>IF(N143="sníž. přenesená",J143,0)</f>
        <v>0</v>
      </c>
      <c r="BI143" s="202">
        <f>IF(N143="nulová",J143,0)</f>
        <v>0</v>
      </c>
      <c r="BJ143" s="23" t="s">
        <v>79</v>
      </c>
      <c r="BK143" s="202">
        <f>ROUND(I143*H143,2)</f>
        <v>0</v>
      </c>
      <c r="BL143" s="23" t="s">
        <v>175</v>
      </c>
      <c r="BM143" s="23" t="s">
        <v>587</v>
      </c>
    </row>
    <row r="144" spans="2:65" s="1" customFormat="1" ht="16.5" customHeight="1">
      <c r="B144" s="40"/>
      <c r="C144" s="191" t="s">
        <v>312</v>
      </c>
      <c r="D144" s="191" t="s">
        <v>170</v>
      </c>
      <c r="E144" s="192" t="s">
        <v>1858</v>
      </c>
      <c r="F144" s="193" t="s">
        <v>1208</v>
      </c>
      <c r="G144" s="194" t="s">
        <v>1840</v>
      </c>
      <c r="H144" s="195">
        <v>1</v>
      </c>
      <c r="I144" s="196"/>
      <c r="J144" s="197">
        <f>ROUND(I144*H144,2)</f>
        <v>0</v>
      </c>
      <c r="K144" s="193" t="s">
        <v>174</v>
      </c>
      <c r="L144" s="60"/>
      <c r="M144" s="198" t="s">
        <v>21</v>
      </c>
      <c r="N144" s="199" t="s">
        <v>42</v>
      </c>
      <c r="O144" s="41"/>
      <c r="P144" s="200">
        <f>O144*H144</f>
        <v>0</v>
      </c>
      <c r="Q144" s="200">
        <v>0</v>
      </c>
      <c r="R144" s="200">
        <f>Q144*H144</f>
        <v>0</v>
      </c>
      <c r="S144" s="200">
        <v>0</v>
      </c>
      <c r="T144" s="201">
        <f>S144*H144</f>
        <v>0</v>
      </c>
      <c r="AR144" s="23" t="s">
        <v>175</v>
      </c>
      <c r="AT144" s="23" t="s">
        <v>170</v>
      </c>
      <c r="AU144" s="23" t="s">
        <v>81</v>
      </c>
      <c r="AY144" s="23" t="s">
        <v>168</v>
      </c>
      <c r="BE144" s="202">
        <f>IF(N144="základní",J144,0)</f>
        <v>0</v>
      </c>
      <c r="BF144" s="202">
        <f>IF(N144="snížená",J144,0)</f>
        <v>0</v>
      </c>
      <c r="BG144" s="202">
        <f>IF(N144="zákl. přenesená",J144,0)</f>
        <v>0</v>
      </c>
      <c r="BH144" s="202">
        <f>IF(N144="sníž. přenesená",J144,0)</f>
        <v>0</v>
      </c>
      <c r="BI144" s="202">
        <f>IF(N144="nulová",J144,0)</f>
        <v>0</v>
      </c>
      <c r="BJ144" s="23" t="s">
        <v>79</v>
      </c>
      <c r="BK144" s="202">
        <f>ROUND(I144*H144,2)</f>
        <v>0</v>
      </c>
      <c r="BL144" s="23" t="s">
        <v>175</v>
      </c>
      <c r="BM144" s="23" t="s">
        <v>596</v>
      </c>
    </row>
    <row r="145" spans="2:65" s="10" customFormat="1" ht="29.85" customHeight="1">
      <c r="B145" s="175"/>
      <c r="C145" s="176"/>
      <c r="D145" s="177" t="s">
        <v>70</v>
      </c>
      <c r="E145" s="189" t="s">
        <v>1859</v>
      </c>
      <c r="F145" s="189" t="s">
        <v>1860</v>
      </c>
      <c r="G145" s="176"/>
      <c r="H145" s="176"/>
      <c r="I145" s="179"/>
      <c r="J145" s="190">
        <f>BK145</f>
        <v>0</v>
      </c>
      <c r="K145" s="176"/>
      <c r="L145" s="181"/>
      <c r="M145" s="182"/>
      <c r="N145" s="183"/>
      <c r="O145" s="183"/>
      <c r="P145" s="184">
        <f>P146</f>
        <v>0</v>
      </c>
      <c r="Q145" s="183"/>
      <c r="R145" s="184">
        <f>R146</f>
        <v>0</v>
      </c>
      <c r="S145" s="183"/>
      <c r="T145" s="185">
        <f>T146</f>
        <v>0</v>
      </c>
      <c r="AR145" s="186" t="s">
        <v>192</v>
      </c>
      <c r="AT145" s="187" t="s">
        <v>70</v>
      </c>
      <c r="AU145" s="187" t="s">
        <v>79</v>
      </c>
      <c r="AY145" s="186" t="s">
        <v>168</v>
      </c>
      <c r="BK145" s="188">
        <f>BK146</f>
        <v>0</v>
      </c>
    </row>
    <row r="146" spans="2:65" s="1" customFormat="1" ht="16.5" customHeight="1">
      <c r="B146" s="40"/>
      <c r="C146" s="191" t="s">
        <v>319</v>
      </c>
      <c r="D146" s="191" t="s">
        <v>170</v>
      </c>
      <c r="E146" s="192" t="s">
        <v>1861</v>
      </c>
      <c r="F146" s="193" t="s">
        <v>1862</v>
      </c>
      <c r="G146" s="194" t="s">
        <v>1840</v>
      </c>
      <c r="H146" s="195">
        <v>1</v>
      </c>
      <c r="I146" s="196"/>
      <c r="J146" s="197">
        <f>ROUND(I146*H146,2)</f>
        <v>0</v>
      </c>
      <c r="K146" s="193" t="s">
        <v>174</v>
      </c>
      <c r="L146" s="60"/>
      <c r="M146" s="198" t="s">
        <v>21</v>
      </c>
      <c r="N146" s="241" t="s">
        <v>42</v>
      </c>
      <c r="O146" s="239"/>
      <c r="P146" s="242">
        <f>O146*H146</f>
        <v>0</v>
      </c>
      <c r="Q146" s="242">
        <v>0</v>
      </c>
      <c r="R146" s="242">
        <f>Q146*H146</f>
        <v>0</v>
      </c>
      <c r="S146" s="242">
        <v>0</v>
      </c>
      <c r="T146" s="243">
        <f>S146*H146</f>
        <v>0</v>
      </c>
      <c r="AR146" s="23" t="s">
        <v>175</v>
      </c>
      <c r="AT146" s="23" t="s">
        <v>170</v>
      </c>
      <c r="AU146" s="23" t="s">
        <v>81</v>
      </c>
      <c r="AY146" s="23" t="s">
        <v>168</v>
      </c>
      <c r="BE146" s="202">
        <f>IF(N146="základní",J146,0)</f>
        <v>0</v>
      </c>
      <c r="BF146" s="202">
        <f>IF(N146="snížená",J146,0)</f>
        <v>0</v>
      </c>
      <c r="BG146" s="202">
        <f>IF(N146="zákl. přenesená",J146,0)</f>
        <v>0</v>
      </c>
      <c r="BH146" s="202">
        <f>IF(N146="sníž. přenesená",J146,0)</f>
        <v>0</v>
      </c>
      <c r="BI146" s="202">
        <f>IF(N146="nulová",J146,0)</f>
        <v>0</v>
      </c>
      <c r="BJ146" s="23" t="s">
        <v>79</v>
      </c>
      <c r="BK146" s="202">
        <f>ROUND(I146*H146,2)</f>
        <v>0</v>
      </c>
      <c r="BL146" s="23" t="s">
        <v>175</v>
      </c>
      <c r="BM146" s="23" t="s">
        <v>604</v>
      </c>
    </row>
    <row r="147" spans="2:65" s="1" customFormat="1" ht="6.95" customHeight="1">
      <c r="B147" s="55"/>
      <c r="C147" s="56"/>
      <c r="D147" s="56"/>
      <c r="E147" s="56"/>
      <c r="F147" s="56"/>
      <c r="G147" s="56"/>
      <c r="H147" s="56"/>
      <c r="I147" s="138"/>
      <c r="J147" s="56"/>
      <c r="K147" s="56"/>
      <c r="L147" s="60"/>
    </row>
  </sheetData>
  <sheetProtection algorithmName="SHA-512" hashValue="+r8pfNbzWfupjAZDC8S0Ajrzc0zwjuMVRzOWiJtKl101bjc2Nwdf6nTouv43SS62Sbb1wQjcKbxrwz9Ga0FDXg==" saltValue="7Y5sIWULnODaPRbJHJ5wC0QwuYp6jMQSYiiI3j/o1ELAvPIXESOKLti4NJa3WQ5k2lRgbuZAzj6Ap4nGMwzeCw==" spinCount="100000" sheet="1" objects="1" scenarios="1" formatColumns="0" formatRows="0" autoFilter="0"/>
  <autoFilter ref="C83:K146"/>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108</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1863</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29</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ROUND(SUM(BE83:BE167), 2)</f>
        <v>0</v>
      </c>
      <c r="G30" s="41"/>
      <c r="H30" s="41"/>
      <c r="I30" s="130">
        <v>0.21</v>
      </c>
      <c r="J30" s="129">
        <f>ROUND(ROUND((SUM(BE83:BE167)), 2)*I30, 2)</f>
        <v>0</v>
      </c>
      <c r="K30" s="44"/>
    </row>
    <row r="31" spans="2:11" s="1" customFormat="1" ht="14.45" customHeight="1">
      <c r="B31" s="40"/>
      <c r="C31" s="41"/>
      <c r="D31" s="41"/>
      <c r="E31" s="48" t="s">
        <v>43</v>
      </c>
      <c r="F31" s="129">
        <f>ROUND(SUM(BF83:BF167), 2)</f>
        <v>0</v>
      </c>
      <c r="G31" s="41"/>
      <c r="H31" s="41"/>
      <c r="I31" s="130">
        <v>0.15</v>
      </c>
      <c r="J31" s="129">
        <f>ROUND(ROUND((SUM(BF83:BF167)), 2)*I31, 2)</f>
        <v>0</v>
      </c>
      <c r="K31" s="44"/>
    </row>
    <row r="32" spans="2:11" s="1" customFormat="1" ht="14.45" hidden="1" customHeight="1">
      <c r="B32" s="40"/>
      <c r="C32" s="41"/>
      <c r="D32" s="41"/>
      <c r="E32" s="48" t="s">
        <v>44</v>
      </c>
      <c r="F32" s="129">
        <f>ROUND(SUM(BG83:BG167), 2)</f>
        <v>0</v>
      </c>
      <c r="G32" s="41"/>
      <c r="H32" s="41"/>
      <c r="I32" s="130">
        <v>0.21</v>
      </c>
      <c r="J32" s="129">
        <v>0</v>
      </c>
      <c r="K32" s="44"/>
    </row>
    <row r="33" spans="2:11" s="1" customFormat="1" ht="14.45" hidden="1" customHeight="1">
      <c r="B33" s="40"/>
      <c r="C33" s="41"/>
      <c r="D33" s="41"/>
      <c r="E33" s="48" t="s">
        <v>45</v>
      </c>
      <c r="F33" s="129">
        <f>ROUND(SUM(BH83:BH167), 2)</f>
        <v>0</v>
      </c>
      <c r="G33" s="41"/>
      <c r="H33" s="41"/>
      <c r="I33" s="130">
        <v>0.15</v>
      </c>
      <c r="J33" s="129">
        <v>0</v>
      </c>
      <c r="K33" s="44"/>
    </row>
    <row r="34" spans="2:11" s="1" customFormat="1" ht="14.45" hidden="1" customHeight="1">
      <c r="B34" s="40"/>
      <c r="C34" s="41"/>
      <c r="D34" s="41"/>
      <c r="E34" s="48" t="s">
        <v>46</v>
      </c>
      <c r="F34" s="129">
        <f>ROUND(SUM(BI83:BI167),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TZB vně - Přeložka p - TZB vně - Přeložka plynovodu</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J83</f>
        <v>0</v>
      </c>
      <c r="K56" s="44"/>
      <c r="AU56" s="23" t="s">
        <v>145</v>
      </c>
    </row>
    <row r="57" spans="2:47" s="7" customFormat="1" ht="24.95" customHeight="1">
      <c r="B57" s="148"/>
      <c r="C57" s="149"/>
      <c r="D57" s="150" t="s">
        <v>146</v>
      </c>
      <c r="E57" s="151"/>
      <c r="F57" s="151"/>
      <c r="G57" s="151"/>
      <c r="H57" s="151"/>
      <c r="I57" s="152"/>
      <c r="J57" s="153">
        <f>J84</f>
        <v>0</v>
      </c>
      <c r="K57" s="154"/>
    </row>
    <row r="58" spans="2:47" s="8" customFormat="1" ht="19.899999999999999" customHeight="1">
      <c r="B58" s="155"/>
      <c r="C58" s="156"/>
      <c r="D58" s="157" t="s">
        <v>147</v>
      </c>
      <c r="E58" s="158"/>
      <c r="F58" s="158"/>
      <c r="G58" s="158"/>
      <c r="H58" s="158"/>
      <c r="I58" s="159"/>
      <c r="J58" s="160">
        <f>J85</f>
        <v>0</v>
      </c>
      <c r="K58" s="161"/>
    </row>
    <row r="59" spans="2:47" s="8" customFormat="1" ht="19.899999999999999" customHeight="1">
      <c r="B59" s="155"/>
      <c r="C59" s="156"/>
      <c r="D59" s="157" t="s">
        <v>369</v>
      </c>
      <c r="E59" s="158"/>
      <c r="F59" s="158"/>
      <c r="G59" s="158"/>
      <c r="H59" s="158"/>
      <c r="I59" s="159"/>
      <c r="J59" s="160">
        <f>J124</f>
        <v>0</v>
      </c>
      <c r="K59" s="161"/>
    </row>
    <row r="60" spans="2:47" s="8" customFormat="1" ht="19.899999999999999" customHeight="1">
      <c r="B60" s="155"/>
      <c r="C60" s="156"/>
      <c r="D60" s="157" t="s">
        <v>1787</v>
      </c>
      <c r="E60" s="158"/>
      <c r="F60" s="158"/>
      <c r="G60" s="158"/>
      <c r="H60" s="158"/>
      <c r="I60" s="159"/>
      <c r="J60" s="160">
        <f>J128</f>
        <v>0</v>
      </c>
      <c r="K60" s="161"/>
    </row>
    <row r="61" spans="2:47" s="7" customFormat="1" ht="24.95" customHeight="1">
      <c r="B61" s="148"/>
      <c r="C61" s="149"/>
      <c r="D61" s="150" t="s">
        <v>1788</v>
      </c>
      <c r="E61" s="151"/>
      <c r="F61" s="151"/>
      <c r="G61" s="151"/>
      <c r="H61" s="151"/>
      <c r="I61" s="152"/>
      <c r="J61" s="153">
        <f>J160</f>
        <v>0</v>
      </c>
      <c r="K61" s="154"/>
    </row>
    <row r="62" spans="2:47" s="8" customFormat="1" ht="19.899999999999999" customHeight="1">
      <c r="B62" s="155"/>
      <c r="C62" s="156"/>
      <c r="D62" s="157" t="s">
        <v>1789</v>
      </c>
      <c r="E62" s="158"/>
      <c r="F62" s="158"/>
      <c r="G62" s="158"/>
      <c r="H62" s="158"/>
      <c r="I62" s="159"/>
      <c r="J62" s="160">
        <f>J161</f>
        <v>0</v>
      </c>
      <c r="K62" s="161"/>
    </row>
    <row r="63" spans="2:47" s="8" customFormat="1" ht="19.899999999999999" customHeight="1">
      <c r="B63" s="155"/>
      <c r="C63" s="156"/>
      <c r="D63" s="157" t="s">
        <v>1790</v>
      </c>
      <c r="E63" s="158"/>
      <c r="F63" s="158"/>
      <c r="G63" s="158"/>
      <c r="H63" s="158"/>
      <c r="I63" s="159"/>
      <c r="J63" s="160">
        <f>J165</f>
        <v>0</v>
      </c>
      <c r="K63" s="161"/>
    </row>
    <row r="64" spans="2:47" s="1" customFormat="1" ht="21.75" customHeight="1">
      <c r="B64" s="40"/>
      <c r="C64" s="41"/>
      <c r="D64" s="41"/>
      <c r="E64" s="41"/>
      <c r="F64" s="41"/>
      <c r="G64" s="41"/>
      <c r="H64" s="41"/>
      <c r="I64" s="117"/>
      <c r="J64" s="41"/>
      <c r="K64" s="44"/>
    </row>
    <row r="65" spans="2:12"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0000000000003" customHeight="1">
      <c r="B70" s="40"/>
      <c r="C70" s="61" t="s">
        <v>152</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16.5" customHeight="1">
      <c r="B73" s="40"/>
      <c r="C73" s="62"/>
      <c r="D73" s="62"/>
      <c r="E73" s="378" t="str">
        <f>E7</f>
        <v>Náměstí Hloubětín</v>
      </c>
      <c r="F73" s="379"/>
      <c r="G73" s="379"/>
      <c r="H73" s="379"/>
      <c r="I73" s="162"/>
      <c r="J73" s="62"/>
      <c r="K73" s="62"/>
      <c r="L73" s="60"/>
    </row>
    <row r="74" spans="2:12" s="1" customFormat="1" ht="14.45" customHeight="1">
      <c r="B74" s="40"/>
      <c r="C74" s="64" t="s">
        <v>139</v>
      </c>
      <c r="D74" s="62"/>
      <c r="E74" s="62"/>
      <c r="F74" s="62"/>
      <c r="G74" s="62"/>
      <c r="H74" s="62"/>
      <c r="I74" s="162"/>
      <c r="J74" s="62"/>
      <c r="K74" s="62"/>
      <c r="L74" s="60"/>
    </row>
    <row r="75" spans="2:12" s="1" customFormat="1" ht="17.25" customHeight="1">
      <c r="B75" s="40"/>
      <c r="C75" s="62"/>
      <c r="D75" s="62"/>
      <c r="E75" s="353" t="str">
        <f>E9</f>
        <v>TZB vně - Přeložka p - TZB vně - Přeložka plynovodu</v>
      </c>
      <c r="F75" s="380"/>
      <c r="G75" s="380"/>
      <c r="H75" s="380"/>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23</v>
      </c>
      <c r="D77" s="62"/>
      <c r="E77" s="62"/>
      <c r="F77" s="163" t="str">
        <f>F12</f>
        <v xml:space="preserve"> </v>
      </c>
      <c r="G77" s="62"/>
      <c r="H77" s="62"/>
      <c r="I77" s="164" t="s">
        <v>25</v>
      </c>
      <c r="J77" s="72" t="str">
        <f>IF(J12="","",J12)</f>
        <v>6. 6. 2018</v>
      </c>
      <c r="K77" s="62"/>
      <c r="L77" s="60"/>
    </row>
    <row r="78" spans="2:12" s="1" customFormat="1" ht="6.95" customHeight="1">
      <c r="B78" s="40"/>
      <c r="C78" s="62"/>
      <c r="D78" s="62"/>
      <c r="E78" s="62"/>
      <c r="F78" s="62"/>
      <c r="G78" s="62"/>
      <c r="H78" s="62"/>
      <c r="I78" s="162"/>
      <c r="J78" s="62"/>
      <c r="K78" s="62"/>
      <c r="L78" s="60"/>
    </row>
    <row r="79" spans="2:12" s="1" customFormat="1">
      <c r="B79" s="40"/>
      <c r="C79" s="64" t="s">
        <v>27</v>
      </c>
      <c r="D79" s="62"/>
      <c r="E79" s="62"/>
      <c r="F79" s="163" t="str">
        <f>E15</f>
        <v xml:space="preserve"> </v>
      </c>
      <c r="G79" s="62"/>
      <c r="H79" s="62"/>
      <c r="I79" s="164" t="s">
        <v>33</v>
      </c>
      <c r="J79" s="163" t="str">
        <f>E21</f>
        <v xml:space="preserve"> </v>
      </c>
      <c r="K79" s="62"/>
      <c r="L79" s="60"/>
    </row>
    <row r="80" spans="2:12" s="1" customFormat="1" ht="14.45" customHeight="1">
      <c r="B80" s="40"/>
      <c r="C80" s="64" t="s">
        <v>31</v>
      </c>
      <c r="D80" s="62"/>
      <c r="E80" s="62"/>
      <c r="F80" s="163" t="str">
        <f>IF(E18="","",E18)</f>
        <v/>
      </c>
      <c r="G80" s="62"/>
      <c r="H80" s="62"/>
      <c r="I80" s="162"/>
      <c r="J80" s="62"/>
      <c r="K80" s="62"/>
      <c r="L80" s="60"/>
    </row>
    <row r="81" spans="2:65" s="1" customFormat="1" ht="10.35" customHeight="1">
      <c r="B81" s="40"/>
      <c r="C81" s="62"/>
      <c r="D81" s="62"/>
      <c r="E81" s="62"/>
      <c r="F81" s="62"/>
      <c r="G81" s="62"/>
      <c r="H81" s="62"/>
      <c r="I81" s="162"/>
      <c r="J81" s="62"/>
      <c r="K81" s="62"/>
      <c r="L81" s="60"/>
    </row>
    <row r="82" spans="2:65" s="9" customFormat="1" ht="29.25" customHeight="1">
      <c r="B82" s="165"/>
      <c r="C82" s="166" t="s">
        <v>153</v>
      </c>
      <c r="D82" s="167" t="s">
        <v>56</v>
      </c>
      <c r="E82" s="167" t="s">
        <v>52</v>
      </c>
      <c r="F82" s="167" t="s">
        <v>154</v>
      </c>
      <c r="G82" s="167" t="s">
        <v>155</v>
      </c>
      <c r="H82" s="167" t="s">
        <v>156</v>
      </c>
      <c r="I82" s="168" t="s">
        <v>157</v>
      </c>
      <c r="J82" s="167" t="s">
        <v>143</v>
      </c>
      <c r="K82" s="169" t="s">
        <v>158</v>
      </c>
      <c r="L82" s="170"/>
      <c r="M82" s="80" t="s">
        <v>159</v>
      </c>
      <c r="N82" s="81" t="s">
        <v>41</v>
      </c>
      <c r="O82" s="81" t="s">
        <v>160</v>
      </c>
      <c r="P82" s="81" t="s">
        <v>161</v>
      </c>
      <c r="Q82" s="81" t="s">
        <v>162</v>
      </c>
      <c r="R82" s="81" t="s">
        <v>163</v>
      </c>
      <c r="S82" s="81" t="s">
        <v>164</v>
      </c>
      <c r="T82" s="82" t="s">
        <v>165</v>
      </c>
    </row>
    <row r="83" spans="2:65" s="1" customFormat="1" ht="29.25" customHeight="1">
      <c r="B83" s="40"/>
      <c r="C83" s="86" t="s">
        <v>144</v>
      </c>
      <c r="D83" s="62"/>
      <c r="E83" s="62"/>
      <c r="F83" s="62"/>
      <c r="G83" s="62"/>
      <c r="H83" s="62"/>
      <c r="I83" s="162"/>
      <c r="J83" s="171">
        <f>BK83</f>
        <v>0</v>
      </c>
      <c r="K83" s="62"/>
      <c r="L83" s="60"/>
      <c r="M83" s="83"/>
      <c r="N83" s="84"/>
      <c r="O83" s="84"/>
      <c r="P83" s="172">
        <f>P84+P160</f>
        <v>0</v>
      </c>
      <c r="Q83" s="84"/>
      <c r="R83" s="172">
        <f>R84+R160</f>
        <v>0</v>
      </c>
      <c r="S83" s="84"/>
      <c r="T83" s="173">
        <f>T84+T160</f>
        <v>0</v>
      </c>
      <c r="AT83" s="23" t="s">
        <v>70</v>
      </c>
      <c r="AU83" s="23" t="s">
        <v>145</v>
      </c>
      <c r="BK83" s="174">
        <f>BK84+BK160</f>
        <v>0</v>
      </c>
    </row>
    <row r="84" spans="2:65" s="10" customFormat="1" ht="37.35" customHeight="1">
      <c r="B84" s="175"/>
      <c r="C84" s="176"/>
      <c r="D84" s="177" t="s">
        <v>70</v>
      </c>
      <c r="E84" s="178" t="s">
        <v>166</v>
      </c>
      <c r="F84" s="178" t="s">
        <v>167</v>
      </c>
      <c r="G84" s="176"/>
      <c r="H84" s="176"/>
      <c r="I84" s="179"/>
      <c r="J84" s="180">
        <f>BK84</f>
        <v>0</v>
      </c>
      <c r="K84" s="176"/>
      <c r="L84" s="181"/>
      <c r="M84" s="182"/>
      <c r="N84" s="183"/>
      <c r="O84" s="183"/>
      <c r="P84" s="184">
        <f>P85+P124+P128</f>
        <v>0</v>
      </c>
      <c r="Q84" s="183"/>
      <c r="R84" s="184">
        <f>R85+R124+R128</f>
        <v>0</v>
      </c>
      <c r="S84" s="183"/>
      <c r="T84" s="185">
        <f>T85+T124+T128</f>
        <v>0</v>
      </c>
      <c r="AR84" s="186" t="s">
        <v>79</v>
      </c>
      <c r="AT84" s="187" t="s">
        <v>70</v>
      </c>
      <c r="AU84" s="187" t="s">
        <v>71</v>
      </c>
      <c r="AY84" s="186" t="s">
        <v>168</v>
      </c>
      <c r="BK84" s="188">
        <f>BK85+BK124+BK128</f>
        <v>0</v>
      </c>
    </row>
    <row r="85" spans="2:65" s="10" customFormat="1" ht="19.899999999999999" customHeight="1">
      <c r="B85" s="175"/>
      <c r="C85" s="176"/>
      <c r="D85" s="177" t="s">
        <v>70</v>
      </c>
      <c r="E85" s="189" t="s">
        <v>79</v>
      </c>
      <c r="F85" s="189" t="s">
        <v>169</v>
      </c>
      <c r="G85" s="176"/>
      <c r="H85" s="176"/>
      <c r="I85" s="179"/>
      <c r="J85" s="190">
        <f>BK85</f>
        <v>0</v>
      </c>
      <c r="K85" s="176"/>
      <c r="L85" s="181"/>
      <c r="M85" s="182"/>
      <c r="N85" s="183"/>
      <c r="O85" s="183"/>
      <c r="P85" s="184">
        <f>SUM(P86:P123)</f>
        <v>0</v>
      </c>
      <c r="Q85" s="183"/>
      <c r="R85" s="184">
        <f>SUM(R86:R123)</f>
        <v>0</v>
      </c>
      <c r="S85" s="183"/>
      <c r="T85" s="185">
        <f>SUM(T86:T123)</f>
        <v>0</v>
      </c>
      <c r="AR85" s="186" t="s">
        <v>79</v>
      </c>
      <c r="AT85" s="187" t="s">
        <v>70</v>
      </c>
      <c r="AU85" s="187" t="s">
        <v>79</v>
      </c>
      <c r="AY85" s="186" t="s">
        <v>168</v>
      </c>
      <c r="BK85" s="188">
        <f>SUM(BK86:BK123)</f>
        <v>0</v>
      </c>
    </row>
    <row r="86" spans="2:65" s="1" customFormat="1" ht="38.25" customHeight="1">
      <c r="B86" s="40"/>
      <c r="C86" s="191" t="s">
        <v>79</v>
      </c>
      <c r="D86" s="191" t="s">
        <v>170</v>
      </c>
      <c r="E86" s="192" t="s">
        <v>1864</v>
      </c>
      <c r="F86" s="193" t="s">
        <v>1865</v>
      </c>
      <c r="G86" s="194" t="s">
        <v>205</v>
      </c>
      <c r="H86" s="195">
        <v>15.46</v>
      </c>
      <c r="I86" s="196"/>
      <c r="J86" s="197">
        <f>ROUND(I86*H86,2)</f>
        <v>0</v>
      </c>
      <c r="K86" s="193" t="s">
        <v>174</v>
      </c>
      <c r="L86" s="60"/>
      <c r="M86" s="198" t="s">
        <v>21</v>
      </c>
      <c r="N86" s="199" t="s">
        <v>42</v>
      </c>
      <c r="O86" s="41"/>
      <c r="P86" s="200">
        <f>O86*H86</f>
        <v>0</v>
      </c>
      <c r="Q86" s="200">
        <v>0</v>
      </c>
      <c r="R86" s="200">
        <f>Q86*H86</f>
        <v>0</v>
      </c>
      <c r="S86" s="200">
        <v>0</v>
      </c>
      <c r="T86" s="201">
        <f>S86*H86</f>
        <v>0</v>
      </c>
      <c r="AR86" s="23" t="s">
        <v>175</v>
      </c>
      <c r="AT86" s="23" t="s">
        <v>170</v>
      </c>
      <c r="AU86" s="23" t="s">
        <v>81</v>
      </c>
      <c r="AY86" s="23" t="s">
        <v>168</v>
      </c>
      <c r="BE86" s="202">
        <f>IF(N86="základní",J86,0)</f>
        <v>0</v>
      </c>
      <c r="BF86" s="202">
        <f>IF(N86="snížená",J86,0)</f>
        <v>0</v>
      </c>
      <c r="BG86" s="202">
        <f>IF(N86="zákl. přenesená",J86,0)</f>
        <v>0</v>
      </c>
      <c r="BH86" s="202">
        <f>IF(N86="sníž. přenesená",J86,0)</f>
        <v>0</v>
      </c>
      <c r="BI86" s="202">
        <f>IF(N86="nulová",J86,0)</f>
        <v>0</v>
      </c>
      <c r="BJ86" s="23" t="s">
        <v>79</v>
      </c>
      <c r="BK86" s="202">
        <f>ROUND(I86*H86,2)</f>
        <v>0</v>
      </c>
      <c r="BL86" s="23" t="s">
        <v>175</v>
      </c>
      <c r="BM86" s="23" t="s">
        <v>81</v>
      </c>
    </row>
    <row r="87" spans="2:65" s="1" customFormat="1" ht="38.25" customHeight="1">
      <c r="B87" s="40"/>
      <c r="C87" s="191" t="s">
        <v>81</v>
      </c>
      <c r="D87" s="191" t="s">
        <v>170</v>
      </c>
      <c r="E87" s="192" t="s">
        <v>1866</v>
      </c>
      <c r="F87" s="193" t="s">
        <v>1867</v>
      </c>
      <c r="G87" s="194" t="s">
        <v>205</v>
      </c>
      <c r="H87" s="195">
        <v>294.08</v>
      </c>
      <c r="I87" s="196"/>
      <c r="J87" s="197">
        <f>ROUND(I87*H87,2)</f>
        <v>0</v>
      </c>
      <c r="K87" s="193" t="s">
        <v>174</v>
      </c>
      <c r="L87" s="60"/>
      <c r="M87" s="198" t="s">
        <v>21</v>
      </c>
      <c r="N87" s="199" t="s">
        <v>42</v>
      </c>
      <c r="O87" s="41"/>
      <c r="P87" s="200">
        <f>O87*H87</f>
        <v>0</v>
      </c>
      <c r="Q87" s="200">
        <v>0</v>
      </c>
      <c r="R87" s="200">
        <f>Q87*H87</f>
        <v>0</v>
      </c>
      <c r="S87" s="200">
        <v>0</v>
      </c>
      <c r="T87" s="201">
        <f>S87*H87</f>
        <v>0</v>
      </c>
      <c r="AR87" s="23" t="s">
        <v>175</v>
      </c>
      <c r="AT87" s="23" t="s">
        <v>170</v>
      </c>
      <c r="AU87" s="23" t="s">
        <v>81</v>
      </c>
      <c r="AY87" s="23" t="s">
        <v>168</v>
      </c>
      <c r="BE87" s="202">
        <f>IF(N87="základní",J87,0)</f>
        <v>0</v>
      </c>
      <c r="BF87" s="202">
        <f>IF(N87="snížená",J87,0)</f>
        <v>0</v>
      </c>
      <c r="BG87" s="202">
        <f>IF(N87="zákl. přenesená",J87,0)</f>
        <v>0</v>
      </c>
      <c r="BH87" s="202">
        <f>IF(N87="sníž. přenesená",J87,0)</f>
        <v>0</v>
      </c>
      <c r="BI87" s="202">
        <f>IF(N87="nulová",J87,0)</f>
        <v>0</v>
      </c>
      <c r="BJ87" s="23" t="s">
        <v>79</v>
      </c>
      <c r="BK87" s="202">
        <f>ROUND(I87*H87,2)</f>
        <v>0</v>
      </c>
      <c r="BL87" s="23" t="s">
        <v>175</v>
      </c>
      <c r="BM87" s="23" t="s">
        <v>175</v>
      </c>
    </row>
    <row r="88" spans="2:65" s="11" customFormat="1" ht="13.5">
      <c r="B88" s="206"/>
      <c r="C88" s="207"/>
      <c r="D88" s="203" t="s">
        <v>182</v>
      </c>
      <c r="E88" s="208" t="s">
        <v>21</v>
      </c>
      <c r="F88" s="209" t="s">
        <v>1868</v>
      </c>
      <c r="G88" s="207"/>
      <c r="H88" s="210">
        <v>294.08</v>
      </c>
      <c r="I88" s="211"/>
      <c r="J88" s="207"/>
      <c r="K88" s="207"/>
      <c r="L88" s="212"/>
      <c r="M88" s="213"/>
      <c r="N88" s="214"/>
      <c r="O88" s="214"/>
      <c r="P88" s="214"/>
      <c r="Q88" s="214"/>
      <c r="R88" s="214"/>
      <c r="S88" s="214"/>
      <c r="T88" s="215"/>
      <c r="AT88" s="216" t="s">
        <v>182</v>
      </c>
      <c r="AU88" s="216" t="s">
        <v>81</v>
      </c>
      <c r="AV88" s="11" t="s">
        <v>81</v>
      </c>
      <c r="AW88" s="11" t="s">
        <v>34</v>
      </c>
      <c r="AX88" s="11" t="s">
        <v>71</v>
      </c>
      <c r="AY88" s="216" t="s">
        <v>168</v>
      </c>
    </row>
    <row r="89" spans="2:65" s="12" customFormat="1" ht="13.5">
      <c r="B89" s="217"/>
      <c r="C89" s="218"/>
      <c r="D89" s="203" t="s">
        <v>182</v>
      </c>
      <c r="E89" s="219" t="s">
        <v>21</v>
      </c>
      <c r="F89" s="220" t="s">
        <v>184</v>
      </c>
      <c r="G89" s="218"/>
      <c r="H89" s="221">
        <v>294.08</v>
      </c>
      <c r="I89" s="222"/>
      <c r="J89" s="218"/>
      <c r="K89" s="218"/>
      <c r="L89" s="223"/>
      <c r="M89" s="224"/>
      <c r="N89" s="225"/>
      <c r="O89" s="225"/>
      <c r="P89" s="225"/>
      <c r="Q89" s="225"/>
      <c r="R89" s="225"/>
      <c r="S89" s="225"/>
      <c r="T89" s="226"/>
      <c r="AT89" s="227" t="s">
        <v>182</v>
      </c>
      <c r="AU89" s="227" t="s">
        <v>81</v>
      </c>
      <c r="AV89" s="12" t="s">
        <v>175</v>
      </c>
      <c r="AW89" s="12" t="s">
        <v>34</v>
      </c>
      <c r="AX89" s="12" t="s">
        <v>79</v>
      </c>
      <c r="AY89" s="227" t="s">
        <v>168</v>
      </c>
    </row>
    <row r="90" spans="2:65" s="1" customFormat="1" ht="38.25" customHeight="1">
      <c r="B90" s="40"/>
      <c r="C90" s="191" t="s">
        <v>185</v>
      </c>
      <c r="D90" s="191" t="s">
        <v>170</v>
      </c>
      <c r="E90" s="192" t="s">
        <v>1802</v>
      </c>
      <c r="F90" s="193" t="s">
        <v>1803</v>
      </c>
      <c r="G90" s="194" t="s">
        <v>205</v>
      </c>
      <c r="H90" s="195">
        <v>88.224000000000004</v>
      </c>
      <c r="I90" s="196"/>
      <c r="J90" s="197">
        <f>ROUND(I90*H90,2)</f>
        <v>0</v>
      </c>
      <c r="K90" s="193" t="s">
        <v>174</v>
      </c>
      <c r="L90" s="60"/>
      <c r="M90" s="198" t="s">
        <v>21</v>
      </c>
      <c r="N90" s="199" t="s">
        <v>42</v>
      </c>
      <c r="O90" s="41"/>
      <c r="P90" s="200">
        <f>O90*H90</f>
        <v>0</v>
      </c>
      <c r="Q90" s="200">
        <v>0</v>
      </c>
      <c r="R90" s="200">
        <f>Q90*H90</f>
        <v>0</v>
      </c>
      <c r="S90" s="200">
        <v>0</v>
      </c>
      <c r="T90" s="201">
        <f>S90*H90</f>
        <v>0</v>
      </c>
      <c r="AR90" s="23" t="s">
        <v>175</v>
      </c>
      <c r="AT90" s="23" t="s">
        <v>170</v>
      </c>
      <c r="AU90" s="23" t="s">
        <v>81</v>
      </c>
      <c r="AY90" s="23" t="s">
        <v>168</v>
      </c>
      <c r="BE90" s="202">
        <f>IF(N90="základní",J90,0)</f>
        <v>0</v>
      </c>
      <c r="BF90" s="202">
        <f>IF(N90="snížená",J90,0)</f>
        <v>0</v>
      </c>
      <c r="BG90" s="202">
        <f>IF(N90="zákl. přenesená",J90,0)</f>
        <v>0</v>
      </c>
      <c r="BH90" s="202">
        <f>IF(N90="sníž. přenesená",J90,0)</f>
        <v>0</v>
      </c>
      <c r="BI90" s="202">
        <f>IF(N90="nulová",J90,0)</f>
        <v>0</v>
      </c>
      <c r="BJ90" s="23" t="s">
        <v>79</v>
      </c>
      <c r="BK90" s="202">
        <f>ROUND(I90*H90,2)</f>
        <v>0</v>
      </c>
      <c r="BL90" s="23" t="s">
        <v>175</v>
      </c>
      <c r="BM90" s="23" t="s">
        <v>198</v>
      </c>
    </row>
    <row r="91" spans="2:65" s="13" customFormat="1" ht="13.5">
      <c r="B91" s="247"/>
      <c r="C91" s="248"/>
      <c r="D91" s="203" t="s">
        <v>182</v>
      </c>
      <c r="E91" s="249" t="s">
        <v>21</v>
      </c>
      <c r="F91" s="250" t="s">
        <v>1796</v>
      </c>
      <c r="G91" s="248"/>
      <c r="H91" s="249" t="s">
        <v>21</v>
      </c>
      <c r="I91" s="251"/>
      <c r="J91" s="248"/>
      <c r="K91" s="248"/>
      <c r="L91" s="252"/>
      <c r="M91" s="253"/>
      <c r="N91" s="254"/>
      <c r="O91" s="254"/>
      <c r="P91" s="254"/>
      <c r="Q91" s="254"/>
      <c r="R91" s="254"/>
      <c r="S91" s="254"/>
      <c r="T91" s="255"/>
      <c r="AT91" s="256" t="s">
        <v>182</v>
      </c>
      <c r="AU91" s="256" t="s">
        <v>81</v>
      </c>
      <c r="AV91" s="13" t="s">
        <v>79</v>
      </c>
      <c r="AW91" s="13" t="s">
        <v>34</v>
      </c>
      <c r="AX91" s="13" t="s">
        <v>71</v>
      </c>
      <c r="AY91" s="256" t="s">
        <v>168</v>
      </c>
    </row>
    <row r="92" spans="2:65" s="13" customFormat="1" ht="13.5">
      <c r="B92" s="247"/>
      <c r="C92" s="248"/>
      <c r="D92" s="203" t="s">
        <v>182</v>
      </c>
      <c r="E92" s="249" t="s">
        <v>21</v>
      </c>
      <c r="F92" s="250" t="s">
        <v>1869</v>
      </c>
      <c r="G92" s="248"/>
      <c r="H92" s="249" t="s">
        <v>21</v>
      </c>
      <c r="I92" s="251"/>
      <c r="J92" s="248"/>
      <c r="K92" s="248"/>
      <c r="L92" s="252"/>
      <c r="M92" s="253"/>
      <c r="N92" s="254"/>
      <c r="O92" s="254"/>
      <c r="P92" s="254"/>
      <c r="Q92" s="254"/>
      <c r="R92" s="254"/>
      <c r="S92" s="254"/>
      <c r="T92" s="255"/>
      <c r="AT92" s="256" t="s">
        <v>182</v>
      </c>
      <c r="AU92" s="256" t="s">
        <v>81</v>
      </c>
      <c r="AV92" s="13" t="s">
        <v>79</v>
      </c>
      <c r="AW92" s="13" t="s">
        <v>34</v>
      </c>
      <c r="AX92" s="13" t="s">
        <v>71</v>
      </c>
      <c r="AY92" s="256" t="s">
        <v>168</v>
      </c>
    </row>
    <row r="93" spans="2:65" s="11" customFormat="1" ht="13.5">
      <c r="B93" s="206"/>
      <c r="C93" s="207"/>
      <c r="D93" s="203" t="s">
        <v>182</v>
      </c>
      <c r="E93" s="208" t="s">
        <v>21</v>
      </c>
      <c r="F93" s="209" t="s">
        <v>1870</v>
      </c>
      <c r="G93" s="207"/>
      <c r="H93" s="210">
        <v>88.224000000000004</v>
      </c>
      <c r="I93" s="211"/>
      <c r="J93" s="207"/>
      <c r="K93" s="207"/>
      <c r="L93" s="212"/>
      <c r="M93" s="213"/>
      <c r="N93" s="214"/>
      <c r="O93" s="214"/>
      <c r="P93" s="214"/>
      <c r="Q93" s="214"/>
      <c r="R93" s="214"/>
      <c r="S93" s="214"/>
      <c r="T93" s="215"/>
      <c r="AT93" s="216" t="s">
        <v>182</v>
      </c>
      <c r="AU93" s="216" t="s">
        <v>81</v>
      </c>
      <c r="AV93" s="11" t="s">
        <v>81</v>
      </c>
      <c r="AW93" s="11" t="s">
        <v>34</v>
      </c>
      <c r="AX93" s="11" t="s">
        <v>71</v>
      </c>
      <c r="AY93" s="216" t="s">
        <v>168</v>
      </c>
    </row>
    <row r="94" spans="2:65" s="12" customFormat="1" ht="13.5">
      <c r="B94" s="217"/>
      <c r="C94" s="218"/>
      <c r="D94" s="203" t="s">
        <v>182</v>
      </c>
      <c r="E94" s="219" t="s">
        <v>21</v>
      </c>
      <c r="F94" s="220" t="s">
        <v>184</v>
      </c>
      <c r="G94" s="218"/>
      <c r="H94" s="221">
        <v>88.224000000000004</v>
      </c>
      <c r="I94" s="222"/>
      <c r="J94" s="218"/>
      <c r="K94" s="218"/>
      <c r="L94" s="223"/>
      <c r="M94" s="224"/>
      <c r="N94" s="225"/>
      <c r="O94" s="225"/>
      <c r="P94" s="225"/>
      <c r="Q94" s="225"/>
      <c r="R94" s="225"/>
      <c r="S94" s="225"/>
      <c r="T94" s="226"/>
      <c r="AT94" s="227" t="s">
        <v>182</v>
      </c>
      <c r="AU94" s="227" t="s">
        <v>81</v>
      </c>
      <c r="AV94" s="12" t="s">
        <v>175</v>
      </c>
      <c r="AW94" s="12" t="s">
        <v>34</v>
      </c>
      <c r="AX94" s="12" t="s">
        <v>79</v>
      </c>
      <c r="AY94" s="227" t="s">
        <v>168</v>
      </c>
    </row>
    <row r="95" spans="2:65" s="1" customFormat="1" ht="25.5" customHeight="1">
      <c r="B95" s="40"/>
      <c r="C95" s="191" t="s">
        <v>175</v>
      </c>
      <c r="D95" s="191" t="s">
        <v>170</v>
      </c>
      <c r="E95" s="192" t="s">
        <v>1871</v>
      </c>
      <c r="F95" s="193" t="s">
        <v>1872</v>
      </c>
      <c r="G95" s="194" t="s">
        <v>173</v>
      </c>
      <c r="H95" s="195">
        <v>735.2</v>
      </c>
      <c r="I95" s="196"/>
      <c r="J95" s="197">
        <f>ROUND(I95*H95,2)</f>
        <v>0</v>
      </c>
      <c r="K95" s="193" t="s">
        <v>174</v>
      </c>
      <c r="L95" s="60"/>
      <c r="M95" s="198" t="s">
        <v>21</v>
      </c>
      <c r="N95" s="199" t="s">
        <v>42</v>
      </c>
      <c r="O95" s="41"/>
      <c r="P95" s="200">
        <f>O95*H95</f>
        <v>0</v>
      </c>
      <c r="Q95" s="200">
        <v>0</v>
      </c>
      <c r="R95" s="200">
        <f>Q95*H95</f>
        <v>0</v>
      </c>
      <c r="S95" s="200">
        <v>0</v>
      </c>
      <c r="T95" s="201">
        <f>S95*H95</f>
        <v>0</v>
      </c>
      <c r="AR95" s="23" t="s">
        <v>175</v>
      </c>
      <c r="AT95" s="23" t="s">
        <v>170</v>
      </c>
      <c r="AU95" s="23" t="s">
        <v>81</v>
      </c>
      <c r="AY95" s="23" t="s">
        <v>168</v>
      </c>
      <c r="BE95" s="202">
        <f>IF(N95="základní",J95,0)</f>
        <v>0</v>
      </c>
      <c r="BF95" s="202">
        <f>IF(N95="snížená",J95,0)</f>
        <v>0</v>
      </c>
      <c r="BG95" s="202">
        <f>IF(N95="zákl. přenesená",J95,0)</f>
        <v>0</v>
      </c>
      <c r="BH95" s="202">
        <f>IF(N95="sníž. přenesená",J95,0)</f>
        <v>0</v>
      </c>
      <c r="BI95" s="202">
        <f>IF(N95="nulová",J95,0)</f>
        <v>0</v>
      </c>
      <c r="BJ95" s="23" t="s">
        <v>79</v>
      </c>
      <c r="BK95" s="202">
        <f>ROUND(I95*H95,2)</f>
        <v>0</v>
      </c>
      <c r="BL95" s="23" t="s">
        <v>175</v>
      </c>
      <c r="BM95" s="23" t="s">
        <v>208</v>
      </c>
    </row>
    <row r="96" spans="2:65" s="1" customFormat="1" ht="25.5" customHeight="1">
      <c r="B96" s="40"/>
      <c r="C96" s="191" t="s">
        <v>192</v>
      </c>
      <c r="D96" s="191" t="s">
        <v>170</v>
      </c>
      <c r="E96" s="192" t="s">
        <v>1873</v>
      </c>
      <c r="F96" s="193" t="s">
        <v>1874</v>
      </c>
      <c r="G96" s="194" t="s">
        <v>173</v>
      </c>
      <c r="H96" s="195">
        <v>735.2</v>
      </c>
      <c r="I96" s="196"/>
      <c r="J96" s="197">
        <f>ROUND(I96*H96,2)</f>
        <v>0</v>
      </c>
      <c r="K96" s="193" t="s">
        <v>174</v>
      </c>
      <c r="L96" s="60"/>
      <c r="M96" s="198" t="s">
        <v>21</v>
      </c>
      <c r="N96" s="199" t="s">
        <v>42</v>
      </c>
      <c r="O96" s="41"/>
      <c r="P96" s="200">
        <f>O96*H96</f>
        <v>0</v>
      </c>
      <c r="Q96" s="200">
        <v>0</v>
      </c>
      <c r="R96" s="200">
        <f>Q96*H96</f>
        <v>0</v>
      </c>
      <c r="S96" s="200">
        <v>0</v>
      </c>
      <c r="T96" s="201">
        <f>S96*H96</f>
        <v>0</v>
      </c>
      <c r="AR96" s="23" t="s">
        <v>175</v>
      </c>
      <c r="AT96" s="23" t="s">
        <v>170</v>
      </c>
      <c r="AU96" s="23" t="s">
        <v>81</v>
      </c>
      <c r="AY96" s="23" t="s">
        <v>168</v>
      </c>
      <c r="BE96" s="202">
        <f>IF(N96="základní",J96,0)</f>
        <v>0</v>
      </c>
      <c r="BF96" s="202">
        <f>IF(N96="snížená",J96,0)</f>
        <v>0</v>
      </c>
      <c r="BG96" s="202">
        <f>IF(N96="zákl. přenesená",J96,0)</f>
        <v>0</v>
      </c>
      <c r="BH96" s="202">
        <f>IF(N96="sníž. přenesená",J96,0)</f>
        <v>0</v>
      </c>
      <c r="BI96" s="202">
        <f>IF(N96="nulová",J96,0)</f>
        <v>0</v>
      </c>
      <c r="BJ96" s="23" t="s">
        <v>79</v>
      </c>
      <c r="BK96" s="202">
        <f>ROUND(I96*H96,2)</f>
        <v>0</v>
      </c>
      <c r="BL96" s="23" t="s">
        <v>175</v>
      </c>
      <c r="BM96" s="23" t="s">
        <v>217</v>
      </c>
    </row>
    <row r="97" spans="2:65" s="11" customFormat="1" ht="13.5">
      <c r="B97" s="206"/>
      <c r="C97" s="207"/>
      <c r="D97" s="203" t="s">
        <v>182</v>
      </c>
      <c r="E97" s="208" t="s">
        <v>21</v>
      </c>
      <c r="F97" s="209" t="s">
        <v>1875</v>
      </c>
      <c r="G97" s="207"/>
      <c r="H97" s="210">
        <v>735.2</v>
      </c>
      <c r="I97" s="211"/>
      <c r="J97" s="207"/>
      <c r="K97" s="207"/>
      <c r="L97" s="212"/>
      <c r="M97" s="213"/>
      <c r="N97" s="214"/>
      <c r="O97" s="214"/>
      <c r="P97" s="214"/>
      <c r="Q97" s="214"/>
      <c r="R97" s="214"/>
      <c r="S97" s="214"/>
      <c r="T97" s="215"/>
      <c r="AT97" s="216" t="s">
        <v>182</v>
      </c>
      <c r="AU97" s="216" t="s">
        <v>81</v>
      </c>
      <c r="AV97" s="11" t="s">
        <v>81</v>
      </c>
      <c r="AW97" s="11" t="s">
        <v>34</v>
      </c>
      <c r="AX97" s="11" t="s">
        <v>71</v>
      </c>
      <c r="AY97" s="216" t="s">
        <v>168</v>
      </c>
    </row>
    <row r="98" spans="2:65" s="12" customFormat="1" ht="13.5">
      <c r="B98" s="217"/>
      <c r="C98" s="218"/>
      <c r="D98" s="203" t="s">
        <v>182</v>
      </c>
      <c r="E98" s="219" t="s">
        <v>21</v>
      </c>
      <c r="F98" s="220" t="s">
        <v>184</v>
      </c>
      <c r="G98" s="218"/>
      <c r="H98" s="221">
        <v>735.2</v>
      </c>
      <c r="I98" s="222"/>
      <c r="J98" s="218"/>
      <c r="K98" s="218"/>
      <c r="L98" s="223"/>
      <c r="M98" s="224"/>
      <c r="N98" s="225"/>
      <c r="O98" s="225"/>
      <c r="P98" s="225"/>
      <c r="Q98" s="225"/>
      <c r="R98" s="225"/>
      <c r="S98" s="225"/>
      <c r="T98" s="226"/>
      <c r="AT98" s="227" t="s">
        <v>182</v>
      </c>
      <c r="AU98" s="227" t="s">
        <v>81</v>
      </c>
      <c r="AV98" s="12" t="s">
        <v>175</v>
      </c>
      <c r="AW98" s="12" t="s">
        <v>34</v>
      </c>
      <c r="AX98" s="12" t="s">
        <v>79</v>
      </c>
      <c r="AY98" s="227" t="s">
        <v>168</v>
      </c>
    </row>
    <row r="99" spans="2:65" s="1" customFormat="1" ht="38.25" customHeight="1">
      <c r="B99" s="40"/>
      <c r="C99" s="191" t="s">
        <v>198</v>
      </c>
      <c r="D99" s="191" t="s">
        <v>170</v>
      </c>
      <c r="E99" s="192" t="s">
        <v>1811</v>
      </c>
      <c r="F99" s="193" t="s">
        <v>1812</v>
      </c>
      <c r="G99" s="194" t="s">
        <v>205</v>
      </c>
      <c r="H99" s="195">
        <v>294.08</v>
      </c>
      <c r="I99" s="196"/>
      <c r="J99" s="197">
        <f t="shared" ref="J99:J104" si="0">ROUND(I99*H99,2)</f>
        <v>0</v>
      </c>
      <c r="K99" s="193" t="s">
        <v>174</v>
      </c>
      <c r="L99" s="60"/>
      <c r="M99" s="198" t="s">
        <v>21</v>
      </c>
      <c r="N99" s="199" t="s">
        <v>42</v>
      </c>
      <c r="O99" s="41"/>
      <c r="P99" s="200">
        <f t="shared" ref="P99:P104" si="1">O99*H99</f>
        <v>0</v>
      </c>
      <c r="Q99" s="200">
        <v>0</v>
      </c>
      <c r="R99" s="200">
        <f t="shared" ref="R99:R104" si="2">Q99*H99</f>
        <v>0</v>
      </c>
      <c r="S99" s="200">
        <v>0</v>
      </c>
      <c r="T99" s="201">
        <f t="shared" ref="T99:T104" si="3">S99*H99</f>
        <v>0</v>
      </c>
      <c r="AR99" s="23" t="s">
        <v>175</v>
      </c>
      <c r="AT99" s="23" t="s">
        <v>170</v>
      </c>
      <c r="AU99" s="23" t="s">
        <v>81</v>
      </c>
      <c r="AY99" s="23" t="s">
        <v>168</v>
      </c>
      <c r="BE99" s="202">
        <f t="shared" ref="BE99:BE104" si="4">IF(N99="základní",J99,0)</f>
        <v>0</v>
      </c>
      <c r="BF99" s="202">
        <f t="shared" ref="BF99:BF104" si="5">IF(N99="snížená",J99,0)</f>
        <v>0</v>
      </c>
      <c r="BG99" s="202">
        <f t="shared" ref="BG99:BG104" si="6">IF(N99="zákl. přenesená",J99,0)</f>
        <v>0</v>
      </c>
      <c r="BH99" s="202">
        <f t="shared" ref="BH99:BH104" si="7">IF(N99="sníž. přenesená",J99,0)</f>
        <v>0</v>
      </c>
      <c r="BI99" s="202">
        <f t="shared" ref="BI99:BI104" si="8">IF(N99="nulová",J99,0)</f>
        <v>0</v>
      </c>
      <c r="BJ99" s="23" t="s">
        <v>79</v>
      </c>
      <c r="BK99" s="202">
        <f t="shared" ref="BK99:BK104" si="9">ROUND(I99*H99,2)</f>
        <v>0</v>
      </c>
      <c r="BL99" s="23" t="s">
        <v>175</v>
      </c>
      <c r="BM99" s="23" t="s">
        <v>227</v>
      </c>
    </row>
    <row r="100" spans="2:65" s="1" customFormat="1" ht="38.25" customHeight="1">
      <c r="B100" s="40"/>
      <c r="C100" s="191" t="s">
        <v>202</v>
      </c>
      <c r="D100" s="191" t="s">
        <v>170</v>
      </c>
      <c r="E100" s="192" t="s">
        <v>1813</v>
      </c>
      <c r="F100" s="193" t="s">
        <v>1814</v>
      </c>
      <c r="G100" s="194" t="s">
        <v>205</v>
      </c>
      <c r="H100" s="195">
        <v>348</v>
      </c>
      <c r="I100" s="196"/>
      <c r="J100" s="197">
        <f t="shared" si="0"/>
        <v>0</v>
      </c>
      <c r="K100" s="193" t="s">
        <v>174</v>
      </c>
      <c r="L100" s="60"/>
      <c r="M100" s="198" t="s">
        <v>21</v>
      </c>
      <c r="N100" s="199" t="s">
        <v>42</v>
      </c>
      <c r="O100" s="41"/>
      <c r="P100" s="200">
        <f t="shared" si="1"/>
        <v>0</v>
      </c>
      <c r="Q100" s="200">
        <v>0</v>
      </c>
      <c r="R100" s="200">
        <f t="shared" si="2"/>
        <v>0</v>
      </c>
      <c r="S100" s="200">
        <v>0</v>
      </c>
      <c r="T100" s="201">
        <f t="shared" si="3"/>
        <v>0</v>
      </c>
      <c r="AR100" s="23" t="s">
        <v>175</v>
      </c>
      <c r="AT100" s="23" t="s">
        <v>170</v>
      </c>
      <c r="AU100" s="23" t="s">
        <v>81</v>
      </c>
      <c r="AY100" s="23" t="s">
        <v>168</v>
      </c>
      <c r="BE100" s="202">
        <f t="shared" si="4"/>
        <v>0</v>
      </c>
      <c r="BF100" s="202">
        <f t="shared" si="5"/>
        <v>0</v>
      </c>
      <c r="BG100" s="202">
        <f t="shared" si="6"/>
        <v>0</v>
      </c>
      <c r="BH100" s="202">
        <f t="shared" si="7"/>
        <v>0</v>
      </c>
      <c r="BI100" s="202">
        <f t="shared" si="8"/>
        <v>0</v>
      </c>
      <c r="BJ100" s="23" t="s">
        <v>79</v>
      </c>
      <c r="BK100" s="202">
        <f t="shared" si="9"/>
        <v>0</v>
      </c>
      <c r="BL100" s="23" t="s">
        <v>175</v>
      </c>
      <c r="BM100" s="23" t="s">
        <v>239</v>
      </c>
    </row>
    <row r="101" spans="2:65" s="1" customFormat="1" ht="38.25" customHeight="1">
      <c r="B101" s="40"/>
      <c r="C101" s="191" t="s">
        <v>208</v>
      </c>
      <c r="D101" s="191" t="s">
        <v>170</v>
      </c>
      <c r="E101" s="192" t="s">
        <v>213</v>
      </c>
      <c r="F101" s="193" t="s">
        <v>214</v>
      </c>
      <c r="G101" s="194" t="s">
        <v>205</v>
      </c>
      <c r="H101" s="195">
        <v>120.08</v>
      </c>
      <c r="I101" s="196"/>
      <c r="J101" s="197">
        <f t="shared" si="0"/>
        <v>0</v>
      </c>
      <c r="K101" s="193" t="s">
        <v>174</v>
      </c>
      <c r="L101" s="60"/>
      <c r="M101" s="198" t="s">
        <v>21</v>
      </c>
      <c r="N101" s="199" t="s">
        <v>42</v>
      </c>
      <c r="O101" s="41"/>
      <c r="P101" s="200">
        <f t="shared" si="1"/>
        <v>0</v>
      </c>
      <c r="Q101" s="200">
        <v>0</v>
      </c>
      <c r="R101" s="200">
        <f t="shared" si="2"/>
        <v>0</v>
      </c>
      <c r="S101" s="200">
        <v>0</v>
      </c>
      <c r="T101" s="201">
        <f t="shared" si="3"/>
        <v>0</v>
      </c>
      <c r="AR101" s="23" t="s">
        <v>175</v>
      </c>
      <c r="AT101" s="23" t="s">
        <v>170</v>
      </c>
      <c r="AU101" s="23" t="s">
        <v>81</v>
      </c>
      <c r="AY101" s="23" t="s">
        <v>168</v>
      </c>
      <c r="BE101" s="202">
        <f t="shared" si="4"/>
        <v>0</v>
      </c>
      <c r="BF101" s="202">
        <f t="shared" si="5"/>
        <v>0</v>
      </c>
      <c r="BG101" s="202">
        <f t="shared" si="6"/>
        <v>0</v>
      </c>
      <c r="BH101" s="202">
        <f t="shared" si="7"/>
        <v>0</v>
      </c>
      <c r="BI101" s="202">
        <f t="shared" si="8"/>
        <v>0</v>
      </c>
      <c r="BJ101" s="23" t="s">
        <v>79</v>
      </c>
      <c r="BK101" s="202">
        <f t="shared" si="9"/>
        <v>0</v>
      </c>
      <c r="BL101" s="23" t="s">
        <v>175</v>
      </c>
      <c r="BM101" s="23" t="s">
        <v>427</v>
      </c>
    </row>
    <row r="102" spans="2:65" s="1" customFormat="1" ht="25.5" customHeight="1">
      <c r="B102" s="40"/>
      <c r="C102" s="191" t="s">
        <v>212</v>
      </c>
      <c r="D102" s="191" t="s">
        <v>170</v>
      </c>
      <c r="E102" s="192" t="s">
        <v>223</v>
      </c>
      <c r="F102" s="193" t="s">
        <v>224</v>
      </c>
      <c r="G102" s="194" t="s">
        <v>205</v>
      </c>
      <c r="H102" s="195">
        <v>294.08</v>
      </c>
      <c r="I102" s="196"/>
      <c r="J102" s="197">
        <f t="shared" si="0"/>
        <v>0</v>
      </c>
      <c r="K102" s="193" t="s">
        <v>174</v>
      </c>
      <c r="L102" s="60"/>
      <c r="M102" s="198" t="s">
        <v>21</v>
      </c>
      <c r="N102" s="199" t="s">
        <v>42</v>
      </c>
      <c r="O102" s="41"/>
      <c r="P102" s="200">
        <f t="shared" si="1"/>
        <v>0</v>
      </c>
      <c r="Q102" s="200">
        <v>0</v>
      </c>
      <c r="R102" s="200">
        <f t="shared" si="2"/>
        <v>0</v>
      </c>
      <c r="S102" s="200">
        <v>0</v>
      </c>
      <c r="T102" s="201">
        <f t="shared" si="3"/>
        <v>0</v>
      </c>
      <c r="AR102" s="23" t="s">
        <v>175</v>
      </c>
      <c r="AT102" s="23" t="s">
        <v>170</v>
      </c>
      <c r="AU102" s="23" t="s">
        <v>81</v>
      </c>
      <c r="AY102" s="23" t="s">
        <v>168</v>
      </c>
      <c r="BE102" s="202">
        <f t="shared" si="4"/>
        <v>0</v>
      </c>
      <c r="BF102" s="202">
        <f t="shared" si="5"/>
        <v>0</v>
      </c>
      <c r="BG102" s="202">
        <f t="shared" si="6"/>
        <v>0</v>
      </c>
      <c r="BH102" s="202">
        <f t="shared" si="7"/>
        <v>0</v>
      </c>
      <c r="BI102" s="202">
        <f t="shared" si="8"/>
        <v>0</v>
      </c>
      <c r="BJ102" s="23" t="s">
        <v>79</v>
      </c>
      <c r="BK102" s="202">
        <f t="shared" si="9"/>
        <v>0</v>
      </c>
      <c r="BL102" s="23" t="s">
        <v>175</v>
      </c>
      <c r="BM102" s="23" t="s">
        <v>259</v>
      </c>
    </row>
    <row r="103" spans="2:65" s="1" customFormat="1" ht="16.5" customHeight="1">
      <c r="B103" s="40"/>
      <c r="C103" s="191" t="s">
        <v>217</v>
      </c>
      <c r="D103" s="191" t="s">
        <v>170</v>
      </c>
      <c r="E103" s="192" t="s">
        <v>228</v>
      </c>
      <c r="F103" s="193" t="s">
        <v>229</v>
      </c>
      <c r="G103" s="194" t="s">
        <v>205</v>
      </c>
      <c r="H103" s="195">
        <v>120.08</v>
      </c>
      <c r="I103" s="196"/>
      <c r="J103" s="197">
        <f t="shared" si="0"/>
        <v>0</v>
      </c>
      <c r="K103" s="193" t="s">
        <v>174</v>
      </c>
      <c r="L103" s="60"/>
      <c r="M103" s="198" t="s">
        <v>21</v>
      </c>
      <c r="N103" s="199" t="s">
        <v>42</v>
      </c>
      <c r="O103" s="41"/>
      <c r="P103" s="200">
        <f t="shared" si="1"/>
        <v>0</v>
      </c>
      <c r="Q103" s="200">
        <v>0</v>
      </c>
      <c r="R103" s="200">
        <f t="shared" si="2"/>
        <v>0</v>
      </c>
      <c r="S103" s="200">
        <v>0</v>
      </c>
      <c r="T103" s="201">
        <f t="shared" si="3"/>
        <v>0</v>
      </c>
      <c r="AR103" s="23" t="s">
        <v>175</v>
      </c>
      <c r="AT103" s="23" t="s">
        <v>170</v>
      </c>
      <c r="AU103" s="23" t="s">
        <v>81</v>
      </c>
      <c r="AY103" s="23" t="s">
        <v>168</v>
      </c>
      <c r="BE103" s="202">
        <f t="shared" si="4"/>
        <v>0</v>
      </c>
      <c r="BF103" s="202">
        <f t="shared" si="5"/>
        <v>0</v>
      </c>
      <c r="BG103" s="202">
        <f t="shared" si="6"/>
        <v>0</v>
      </c>
      <c r="BH103" s="202">
        <f t="shared" si="7"/>
        <v>0</v>
      </c>
      <c r="BI103" s="202">
        <f t="shared" si="8"/>
        <v>0</v>
      </c>
      <c r="BJ103" s="23" t="s">
        <v>79</v>
      </c>
      <c r="BK103" s="202">
        <f t="shared" si="9"/>
        <v>0</v>
      </c>
      <c r="BL103" s="23" t="s">
        <v>175</v>
      </c>
      <c r="BM103" s="23" t="s">
        <v>270</v>
      </c>
    </row>
    <row r="104" spans="2:65" s="1" customFormat="1" ht="25.5" customHeight="1">
      <c r="B104" s="40"/>
      <c r="C104" s="191" t="s">
        <v>222</v>
      </c>
      <c r="D104" s="191" t="s">
        <v>170</v>
      </c>
      <c r="E104" s="192" t="s">
        <v>233</v>
      </c>
      <c r="F104" s="193" t="s">
        <v>234</v>
      </c>
      <c r="G104" s="194" t="s">
        <v>235</v>
      </c>
      <c r="H104" s="195">
        <v>240.16</v>
      </c>
      <c r="I104" s="196"/>
      <c r="J104" s="197">
        <f t="shared" si="0"/>
        <v>0</v>
      </c>
      <c r="K104" s="193" t="s">
        <v>174</v>
      </c>
      <c r="L104" s="60"/>
      <c r="M104" s="198" t="s">
        <v>21</v>
      </c>
      <c r="N104" s="199" t="s">
        <v>42</v>
      </c>
      <c r="O104" s="41"/>
      <c r="P104" s="200">
        <f t="shared" si="1"/>
        <v>0</v>
      </c>
      <c r="Q104" s="200">
        <v>0</v>
      </c>
      <c r="R104" s="200">
        <f t="shared" si="2"/>
        <v>0</v>
      </c>
      <c r="S104" s="200">
        <v>0</v>
      </c>
      <c r="T104" s="201">
        <f t="shared" si="3"/>
        <v>0</v>
      </c>
      <c r="AR104" s="23" t="s">
        <v>175</v>
      </c>
      <c r="AT104" s="23" t="s">
        <v>170</v>
      </c>
      <c r="AU104" s="23" t="s">
        <v>81</v>
      </c>
      <c r="AY104" s="23" t="s">
        <v>168</v>
      </c>
      <c r="BE104" s="202">
        <f t="shared" si="4"/>
        <v>0</v>
      </c>
      <c r="BF104" s="202">
        <f t="shared" si="5"/>
        <v>0</v>
      </c>
      <c r="BG104" s="202">
        <f t="shared" si="6"/>
        <v>0</v>
      </c>
      <c r="BH104" s="202">
        <f t="shared" si="7"/>
        <v>0</v>
      </c>
      <c r="BI104" s="202">
        <f t="shared" si="8"/>
        <v>0</v>
      </c>
      <c r="BJ104" s="23" t="s">
        <v>79</v>
      </c>
      <c r="BK104" s="202">
        <f t="shared" si="9"/>
        <v>0</v>
      </c>
      <c r="BL104" s="23" t="s">
        <v>175</v>
      </c>
      <c r="BM104" s="23" t="s">
        <v>279</v>
      </c>
    </row>
    <row r="105" spans="2:65" s="13" customFormat="1" ht="13.5">
      <c r="B105" s="247"/>
      <c r="C105" s="248"/>
      <c r="D105" s="203" t="s">
        <v>182</v>
      </c>
      <c r="E105" s="249" t="s">
        <v>21</v>
      </c>
      <c r="F105" s="250" t="s">
        <v>1815</v>
      </c>
      <c r="G105" s="248"/>
      <c r="H105" s="249" t="s">
        <v>21</v>
      </c>
      <c r="I105" s="251"/>
      <c r="J105" s="248"/>
      <c r="K105" s="248"/>
      <c r="L105" s="252"/>
      <c r="M105" s="253"/>
      <c r="N105" s="254"/>
      <c r="O105" s="254"/>
      <c r="P105" s="254"/>
      <c r="Q105" s="254"/>
      <c r="R105" s="254"/>
      <c r="S105" s="254"/>
      <c r="T105" s="255"/>
      <c r="AT105" s="256" t="s">
        <v>182</v>
      </c>
      <c r="AU105" s="256" t="s">
        <v>81</v>
      </c>
      <c r="AV105" s="13" t="s">
        <v>79</v>
      </c>
      <c r="AW105" s="13" t="s">
        <v>34</v>
      </c>
      <c r="AX105" s="13" t="s">
        <v>71</v>
      </c>
      <c r="AY105" s="256" t="s">
        <v>168</v>
      </c>
    </row>
    <row r="106" spans="2:65" s="11" customFormat="1" ht="13.5">
      <c r="B106" s="206"/>
      <c r="C106" s="207"/>
      <c r="D106" s="203" t="s">
        <v>182</v>
      </c>
      <c r="E106" s="208" t="s">
        <v>21</v>
      </c>
      <c r="F106" s="209" t="s">
        <v>1876</v>
      </c>
      <c r="G106" s="207"/>
      <c r="H106" s="210">
        <v>240.16</v>
      </c>
      <c r="I106" s="211"/>
      <c r="J106" s="207"/>
      <c r="K106" s="207"/>
      <c r="L106" s="212"/>
      <c r="M106" s="213"/>
      <c r="N106" s="214"/>
      <c r="O106" s="214"/>
      <c r="P106" s="214"/>
      <c r="Q106" s="214"/>
      <c r="R106" s="214"/>
      <c r="S106" s="214"/>
      <c r="T106" s="215"/>
      <c r="AT106" s="216" t="s">
        <v>182</v>
      </c>
      <c r="AU106" s="216" t="s">
        <v>81</v>
      </c>
      <c r="AV106" s="11" t="s">
        <v>81</v>
      </c>
      <c r="AW106" s="11" t="s">
        <v>34</v>
      </c>
      <c r="AX106" s="11" t="s">
        <v>71</v>
      </c>
      <c r="AY106" s="216" t="s">
        <v>168</v>
      </c>
    </row>
    <row r="107" spans="2:65" s="12" customFormat="1" ht="13.5">
      <c r="B107" s="217"/>
      <c r="C107" s="218"/>
      <c r="D107" s="203" t="s">
        <v>182</v>
      </c>
      <c r="E107" s="219" t="s">
        <v>21</v>
      </c>
      <c r="F107" s="220" t="s">
        <v>184</v>
      </c>
      <c r="G107" s="218"/>
      <c r="H107" s="221">
        <v>240.16</v>
      </c>
      <c r="I107" s="222"/>
      <c r="J107" s="218"/>
      <c r="K107" s="218"/>
      <c r="L107" s="223"/>
      <c r="M107" s="224"/>
      <c r="N107" s="225"/>
      <c r="O107" s="225"/>
      <c r="P107" s="225"/>
      <c r="Q107" s="225"/>
      <c r="R107" s="225"/>
      <c r="S107" s="225"/>
      <c r="T107" s="226"/>
      <c r="AT107" s="227" t="s">
        <v>182</v>
      </c>
      <c r="AU107" s="227" t="s">
        <v>81</v>
      </c>
      <c r="AV107" s="12" t="s">
        <v>175</v>
      </c>
      <c r="AW107" s="12" t="s">
        <v>34</v>
      </c>
      <c r="AX107" s="12" t="s">
        <v>79</v>
      </c>
      <c r="AY107" s="227" t="s">
        <v>168</v>
      </c>
    </row>
    <row r="108" spans="2:65" s="1" customFormat="1" ht="25.5" customHeight="1">
      <c r="B108" s="40"/>
      <c r="C108" s="191" t="s">
        <v>227</v>
      </c>
      <c r="D108" s="191" t="s">
        <v>170</v>
      </c>
      <c r="E108" s="192" t="s">
        <v>1817</v>
      </c>
      <c r="F108" s="193" t="s">
        <v>1818</v>
      </c>
      <c r="G108" s="194" t="s">
        <v>205</v>
      </c>
      <c r="H108" s="195">
        <v>174</v>
      </c>
      <c r="I108" s="196"/>
      <c r="J108" s="197">
        <f>ROUND(I108*H108,2)</f>
        <v>0</v>
      </c>
      <c r="K108" s="193" t="s">
        <v>174</v>
      </c>
      <c r="L108" s="60"/>
      <c r="M108" s="198" t="s">
        <v>21</v>
      </c>
      <c r="N108" s="199" t="s">
        <v>42</v>
      </c>
      <c r="O108" s="41"/>
      <c r="P108" s="200">
        <f>O108*H108</f>
        <v>0</v>
      </c>
      <c r="Q108" s="200">
        <v>0</v>
      </c>
      <c r="R108" s="200">
        <f>Q108*H108</f>
        <v>0</v>
      </c>
      <c r="S108" s="200">
        <v>0</v>
      </c>
      <c r="T108" s="201">
        <f>S108*H108</f>
        <v>0</v>
      </c>
      <c r="AR108" s="23" t="s">
        <v>175</v>
      </c>
      <c r="AT108" s="23" t="s">
        <v>170</v>
      </c>
      <c r="AU108" s="23" t="s">
        <v>81</v>
      </c>
      <c r="AY108" s="23" t="s">
        <v>168</v>
      </c>
      <c r="BE108" s="202">
        <f>IF(N108="základní",J108,0)</f>
        <v>0</v>
      </c>
      <c r="BF108" s="202">
        <f>IF(N108="snížená",J108,0)</f>
        <v>0</v>
      </c>
      <c r="BG108" s="202">
        <f>IF(N108="zákl. přenesená",J108,0)</f>
        <v>0</v>
      </c>
      <c r="BH108" s="202">
        <f>IF(N108="sníž. přenesená",J108,0)</f>
        <v>0</v>
      </c>
      <c r="BI108" s="202">
        <f>IF(N108="nulová",J108,0)</f>
        <v>0</v>
      </c>
      <c r="BJ108" s="23" t="s">
        <v>79</v>
      </c>
      <c r="BK108" s="202">
        <f>ROUND(I108*H108,2)</f>
        <v>0</v>
      </c>
      <c r="BL108" s="23" t="s">
        <v>175</v>
      </c>
      <c r="BM108" s="23" t="s">
        <v>289</v>
      </c>
    </row>
    <row r="109" spans="2:65" s="1" customFormat="1" ht="38.25" customHeight="1">
      <c r="B109" s="40"/>
      <c r="C109" s="191" t="s">
        <v>232</v>
      </c>
      <c r="D109" s="191" t="s">
        <v>170</v>
      </c>
      <c r="E109" s="192" t="s">
        <v>1819</v>
      </c>
      <c r="F109" s="193" t="s">
        <v>1820</v>
      </c>
      <c r="G109" s="194" t="s">
        <v>205</v>
      </c>
      <c r="H109" s="195">
        <v>104.56</v>
      </c>
      <c r="I109" s="196"/>
      <c r="J109" s="197">
        <f>ROUND(I109*H109,2)</f>
        <v>0</v>
      </c>
      <c r="K109" s="193" t="s">
        <v>174</v>
      </c>
      <c r="L109" s="60"/>
      <c r="M109" s="198" t="s">
        <v>21</v>
      </c>
      <c r="N109" s="199" t="s">
        <v>42</v>
      </c>
      <c r="O109" s="41"/>
      <c r="P109" s="200">
        <f>O109*H109</f>
        <v>0</v>
      </c>
      <c r="Q109" s="200">
        <v>0</v>
      </c>
      <c r="R109" s="200">
        <f>Q109*H109</f>
        <v>0</v>
      </c>
      <c r="S109" s="200">
        <v>0</v>
      </c>
      <c r="T109" s="201">
        <f>S109*H109</f>
        <v>0</v>
      </c>
      <c r="AR109" s="23" t="s">
        <v>175</v>
      </c>
      <c r="AT109" s="23" t="s">
        <v>170</v>
      </c>
      <c r="AU109" s="23" t="s">
        <v>81</v>
      </c>
      <c r="AY109" s="23" t="s">
        <v>168</v>
      </c>
      <c r="BE109" s="202">
        <f>IF(N109="základní",J109,0)</f>
        <v>0</v>
      </c>
      <c r="BF109" s="202">
        <f>IF(N109="snížená",J109,0)</f>
        <v>0</v>
      </c>
      <c r="BG109" s="202">
        <f>IF(N109="zákl. přenesená",J109,0)</f>
        <v>0</v>
      </c>
      <c r="BH109" s="202">
        <f>IF(N109="sníž. přenesená",J109,0)</f>
        <v>0</v>
      </c>
      <c r="BI109" s="202">
        <f>IF(N109="nulová",J109,0)</f>
        <v>0</v>
      </c>
      <c r="BJ109" s="23" t="s">
        <v>79</v>
      </c>
      <c r="BK109" s="202">
        <f>ROUND(I109*H109,2)</f>
        <v>0</v>
      </c>
      <c r="BL109" s="23" t="s">
        <v>175</v>
      </c>
      <c r="BM109" s="23" t="s">
        <v>299</v>
      </c>
    </row>
    <row r="110" spans="2:65" s="11" customFormat="1" ht="13.5">
      <c r="B110" s="206"/>
      <c r="C110" s="207"/>
      <c r="D110" s="203" t="s">
        <v>182</v>
      </c>
      <c r="E110" s="208" t="s">
        <v>21</v>
      </c>
      <c r="F110" s="209" t="s">
        <v>1877</v>
      </c>
      <c r="G110" s="207"/>
      <c r="H110" s="210">
        <v>104.56</v>
      </c>
      <c r="I110" s="211"/>
      <c r="J110" s="207"/>
      <c r="K110" s="207"/>
      <c r="L110" s="212"/>
      <c r="M110" s="213"/>
      <c r="N110" s="214"/>
      <c r="O110" s="214"/>
      <c r="P110" s="214"/>
      <c r="Q110" s="214"/>
      <c r="R110" s="214"/>
      <c r="S110" s="214"/>
      <c r="T110" s="215"/>
      <c r="AT110" s="216" t="s">
        <v>182</v>
      </c>
      <c r="AU110" s="216" t="s">
        <v>81</v>
      </c>
      <c r="AV110" s="11" t="s">
        <v>81</v>
      </c>
      <c r="AW110" s="11" t="s">
        <v>34</v>
      </c>
      <c r="AX110" s="11" t="s">
        <v>71</v>
      </c>
      <c r="AY110" s="216" t="s">
        <v>168</v>
      </c>
    </row>
    <row r="111" spans="2:65" s="12" customFormat="1" ht="13.5">
      <c r="B111" s="217"/>
      <c r="C111" s="218"/>
      <c r="D111" s="203" t="s">
        <v>182</v>
      </c>
      <c r="E111" s="219" t="s">
        <v>21</v>
      </c>
      <c r="F111" s="220" t="s">
        <v>184</v>
      </c>
      <c r="G111" s="218"/>
      <c r="H111" s="221">
        <v>104.56</v>
      </c>
      <c r="I111" s="222"/>
      <c r="J111" s="218"/>
      <c r="K111" s="218"/>
      <c r="L111" s="223"/>
      <c r="M111" s="224"/>
      <c r="N111" s="225"/>
      <c r="O111" s="225"/>
      <c r="P111" s="225"/>
      <c r="Q111" s="225"/>
      <c r="R111" s="225"/>
      <c r="S111" s="225"/>
      <c r="T111" s="226"/>
      <c r="AT111" s="227" t="s">
        <v>182</v>
      </c>
      <c r="AU111" s="227" t="s">
        <v>81</v>
      </c>
      <c r="AV111" s="12" t="s">
        <v>175</v>
      </c>
      <c r="AW111" s="12" t="s">
        <v>34</v>
      </c>
      <c r="AX111" s="12" t="s">
        <v>79</v>
      </c>
      <c r="AY111" s="227" t="s">
        <v>168</v>
      </c>
    </row>
    <row r="112" spans="2:65" s="1" customFormat="1" ht="16.5" customHeight="1">
      <c r="B112" s="40"/>
      <c r="C112" s="228" t="s">
        <v>239</v>
      </c>
      <c r="D112" s="228" t="s">
        <v>260</v>
      </c>
      <c r="E112" s="229" t="s">
        <v>1822</v>
      </c>
      <c r="F112" s="230" t="s">
        <v>1823</v>
      </c>
      <c r="G112" s="231" t="s">
        <v>235</v>
      </c>
      <c r="H112" s="232">
        <v>209.12</v>
      </c>
      <c r="I112" s="233"/>
      <c r="J112" s="234">
        <f>ROUND(I112*H112,2)</f>
        <v>0</v>
      </c>
      <c r="K112" s="230" t="s">
        <v>174</v>
      </c>
      <c r="L112" s="235"/>
      <c r="M112" s="236" t="s">
        <v>21</v>
      </c>
      <c r="N112" s="237" t="s">
        <v>42</v>
      </c>
      <c r="O112" s="41"/>
      <c r="P112" s="200">
        <f>O112*H112</f>
        <v>0</v>
      </c>
      <c r="Q112" s="200">
        <v>0</v>
      </c>
      <c r="R112" s="200">
        <f>Q112*H112</f>
        <v>0</v>
      </c>
      <c r="S112" s="200">
        <v>0</v>
      </c>
      <c r="T112" s="201">
        <f>S112*H112</f>
        <v>0</v>
      </c>
      <c r="AR112" s="23" t="s">
        <v>208</v>
      </c>
      <c r="AT112" s="23" t="s">
        <v>260</v>
      </c>
      <c r="AU112" s="23" t="s">
        <v>81</v>
      </c>
      <c r="AY112" s="23" t="s">
        <v>168</v>
      </c>
      <c r="BE112" s="202">
        <f>IF(N112="základní",J112,0)</f>
        <v>0</v>
      </c>
      <c r="BF112" s="202">
        <f>IF(N112="snížená",J112,0)</f>
        <v>0</v>
      </c>
      <c r="BG112" s="202">
        <f>IF(N112="zákl. přenesená",J112,0)</f>
        <v>0</v>
      </c>
      <c r="BH112" s="202">
        <f>IF(N112="sníž. přenesená",J112,0)</f>
        <v>0</v>
      </c>
      <c r="BI112" s="202">
        <f>IF(N112="nulová",J112,0)</f>
        <v>0</v>
      </c>
      <c r="BJ112" s="23" t="s">
        <v>79</v>
      </c>
      <c r="BK112" s="202">
        <f>ROUND(I112*H112,2)</f>
        <v>0</v>
      </c>
      <c r="BL112" s="23" t="s">
        <v>175</v>
      </c>
      <c r="BM112" s="23" t="s">
        <v>308</v>
      </c>
    </row>
    <row r="113" spans="2:65" s="13" customFormat="1" ht="13.5">
      <c r="B113" s="247"/>
      <c r="C113" s="248"/>
      <c r="D113" s="203" t="s">
        <v>182</v>
      </c>
      <c r="E113" s="249" t="s">
        <v>21</v>
      </c>
      <c r="F113" s="250" t="s">
        <v>1824</v>
      </c>
      <c r="G113" s="248"/>
      <c r="H113" s="249" t="s">
        <v>21</v>
      </c>
      <c r="I113" s="251"/>
      <c r="J113" s="248"/>
      <c r="K113" s="248"/>
      <c r="L113" s="252"/>
      <c r="M113" s="253"/>
      <c r="N113" s="254"/>
      <c r="O113" s="254"/>
      <c r="P113" s="254"/>
      <c r="Q113" s="254"/>
      <c r="R113" s="254"/>
      <c r="S113" s="254"/>
      <c r="T113" s="255"/>
      <c r="AT113" s="256" t="s">
        <v>182</v>
      </c>
      <c r="AU113" s="256" t="s">
        <v>81</v>
      </c>
      <c r="AV113" s="13" t="s">
        <v>79</v>
      </c>
      <c r="AW113" s="13" t="s">
        <v>34</v>
      </c>
      <c r="AX113" s="13" t="s">
        <v>71</v>
      </c>
      <c r="AY113" s="256" t="s">
        <v>168</v>
      </c>
    </row>
    <row r="114" spans="2:65" s="11" customFormat="1" ht="13.5">
      <c r="B114" s="206"/>
      <c r="C114" s="207"/>
      <c r="D114" s="203" t="s">
        <v>182</v>
      </c>
      <c r="E114" s="208" t="s">
        <v>21</v>
      </c>
      <c r="F114" s="209" t="s">
        <v>1878</v>
      </c>
      <c r="G114" s="207"/>
      <c r="H114" s="210">
        <v>209.12</v>
      </c>
      <c r="I114" s="211"/>
      <c r="J114" s="207"/>
      <c r="K114" s="207"/>
      <c r="L114" s="212"/>
      <c r="M114" s="213"/>
      <c r="N114" s="214"/>
      <c r="O114" s="214"/>
      <c r="P114" s="214"/>
      <c r="Q114" s="214"/>
      <c r="R114" s="214"/>
      <c r="S114" s="214"/>
      <c r="T114" s="215"/>
      <c r="AT114" s="216" t="s">
        <v>182</v>
      </c>
      <c r="AU114" s="216" t="s">
        <v>81</v>
      </c>
      <c r="AV114" s="11" t="s">
        <v>81</v>
      </c>
      <c r="AW114" s="11" t="s">
        <v>34</v>
      </c>
      <c r="AX114" s="11" t="s">
        <v>71</v>
      </c>
      <c r="AY114" s="216" t="s">
        <v>168</v>
      </c>
    </row>
    <row r="115" spans="2:65" s="12" customFormat="1" ht="13.5">
      <c r="B115" s="217"/>
      <c r="C115" s="218"/>
      <c r="D115" s="203" t="s">
        <v>182</v>
      </c>
      <c r="E115" s="219" t="s">
        <v>21</v>
      </c>
      <c r="F115" s="220" t="s">
        <v>184</v>
      </c>
      <c r="G115" s="218"/>
      <c r="H115" s="221">
        <v>209.12</v>
      </c>
      <c r="I115" s="222"/>
      <c r="J115" s="218"/>
      <c r="K115" s="218"/>
      <c r="L115" s="223"/>
      <c r="M115" s="224"/>
      <c r="N115" s="225"/>
      <c r="O115" s="225"/>
      <c r="P115" s="225"/>
      <c r="Q115" s="225"/>
      <c r="R115" s="225"/>
      <c r="S115" s="225"/>
      <c r="T115" s="226"/>
      <c r="AT115" s="227" t="s">
        <v>182</v>
      </c>
      <c r="AU115" s="227" t="s">
        <v>81</v>
      </c>
      <c r="AV115" s="12" t="s">
        <v>175</v>
      </c>
      <c r="AW115" s="12" t="s">
        <v>34</v>
      </c>
      <c r="AX115" s="12" t="s">
        <v>79</v>
      </c>
      <c r="AY115" s="227" t="s">
        <v>168</v>
      </c>
    </row>
    <row r="116" spans="2:65" s="1" customFormat="1" ht="25.5" customHeight="1">
      <c r="B116" s="40"/>
      <c r="C116" s="191" t="s">
        <v>10</v>
      </c>
      <c r="D116" s="191" t="s">
        <v>170</v>
      </c>
      <c r="E116" s="192" t="s">
        <v>1468</v>
      </c>
      <c r="F116" s="193" t="s">
        <v>1469</v>
      </c>
      <c r="G116" s="194" t="s">
        <v>173</v>
      </c>
      <c r="H116" s="195">
        <v>77.3</v>
      </c>
      <c r="I116" s="196"/>
      <c r="J116" s="197">
        <f>ROUND(I116*H116,2)</f>
        <v>0</v>
      </c>
      <c r="K116" s="193" t="s">
        <v>174</v>
      </c>
      <c r="L116" s="60"/>
      <c r="M116" s="198" t="s">
        <v>21</v>
      </c>
      <c r="N116" s="199" t="s">
        <v>42</v>
      </c>
      <c r="O116" s="41"/>
      <c r="P116" s="200">
        <f>O116*H116</f>
        <v>0</v>
      </c>
      <c r="Q116" s="200">
        <v>0</v>
      </c>
      <c r="R116" s="200">
        <f>Q116*H116</f>
        <v>0</v>
      </c>
      <c r="S116" s="200">
        <v>0</v>
      </c>
      <c r="T116" s="201">
        <f>S116*H116</f>
        <v>0</v>
      </c>
      <c r="AR116" s="23" t="s">
        <v>175</v>
      </c>
      <c r="AT116" s="23" t="s">
        <v>170</v>
      </c>
      <c r="AU116" s="23" t="s">
        <v>81</v>
      </c>
      <c r="AY116" s="23" t="s">
        <v>168</v>
      </c>
      <c r="BE116" s="202">
        <f>IF(N116="základní",J116,0)</f>
        <v>0</v>
      </c>
      <c r="BF116" s="202">
        <f>IF(N116="snížená",J116,0)</f>
        <v>0</v>
      </c>
      <c r="BG116" s="202">
        <f>IF(N116="zákl. přenesená",J116,0)</f>
        <v>0</v>
      </c>
      <c r="BH116" s="202">
        <f>IF(N116="sníž. přenesená",J116,0)</f>
        <v>0</v>
      </c>
      <c r="BI116" s="202">
        <f>IF(N116="nulová",J116,0)</f>
        <v>0</v>
      </c>
      <c r="BJ116" s="23" t="s">
        <v>79</v>
      </c>
      <c r="BK116" s="202">
        <f>ROUND(I116*H116,2)</f>
        <v>0</v>
      </c>
      <c r="BL116" s="23" t="s">
        <v>175</v>
      </c>
      <c r="BM116" s="23" t="s">
        <v>319</v>
      </c>
    </row>
    <row r="117" spans="2:65" s="11" customFormat="1" ht="13.5">
      <c r="B117" s="206"/>
      <c r="C117" s="207"/>
      <c r="D117" s="203" t="s">
        <v>182</v>
      </c>
      <c r="E117" s="208" t="s">
        <v>21</v>
      </c>
      <c r="F117" s="209" t="s">
        <v>1879</v>
      </c>
      <c r="G117" s="207"/>
      <c r="H117" s="210">
        <v>77.3</v>
      </c>
      <c r="I117" s="211"/>
      <c r="J117" s="207"/>
      <c r="K117" s="207"/>
      <c r="L117" s="212"/>
      <c r="M117" s="213"/>
      <c r="N117" s="214"/>
      <c r="O117" s="214"/>
      <c r="P117" s="214"/>
      <c r="Q117" s="214"/>
      <c r="R117" s="214"/>
      <c r="S117" s="214"/>
      <c r="T117" s="215"/>
      <c r="AT117" s="216" t="s">
        <v>182</v>
      </c>
      <c r="AU117" s="216" t="s">
        <v>81</v>
      </c>
      <c r="AV117" s="11" t="s">
        <v>81</v>
      </c>
      <c r="AW117" s="11" t="s">
        <v>34</v>
      </c>
      <c r="AX117" s="11" t="s">
        <v>71</v>
      </c>
      <c r="AY117" s="216" t="s">
        <v>168</v>
      </c>
    </row>
    <row r="118" spans="2:65" s="12" customFormat="1" ht="13.5">
      <c r="B118" s="217"/>
      <c r="C118" s="218"/>
      <c r="D118" s="203" t="s">
        <v>182</v>
      </c>
      <c r="E118" s="219" t="s">
        <v>21</v>
      </c>
      <c r="F118" s="220" t="s">
        <v>184</v>
      </c>
      <c r="G118" s="218"/>
      <c r="H118" s="221">
        <v>77.3</v>
      </c>
      <c r="I118" s="222"/>
      <c r="J118" s="218"/>
      <c r="K118" s="218"/>
      <c r="L118" s="223"/>
      <c r="M118" s="224"/>
      <c r="N118" s="225"/>
      <c r="O118" s="225"/>
      <c r="P118" s="225"/>
      <c r="Q118" s="225"/>
      <c r="R118" s="225"/>
      <c r="S118" s="225"/>
      <c r="T118" s="226"/>
      <c r="AT118" s="227" t="s">
        <v>182</v>
      </c>
      <c r="AU118" s="227" t="s">
        <v>81</v>
      </c>
      <c r="AV118" s="12" t="s">
        <v>175</v>
      </c>
      <c r="AW118" s="12" t="s">
        <v>34</v>
      </c>
      <c r="AX118" s="12" t="s">
        <v>79</v>
      </c>
      <c r="AY118" s="227" t="s">
        <v>168</v>
      </c>
    </row>
    <row r="119" spans="2:65" s="1" customFormat="1" ht="16.5" customHeight="1">
      <c r="B119" s="40"/>
      <c r="C119" s="228" t="s">
        <v>427</v>
      </c>
      <c r="D119" s="228" t="s">
        <v>260</v>
      </c>
      <c r="E119" s="229" t="s">
        <v>848</v>
      </c>
      <c r="F119" s="230" t="s">
        <v>849</v>
      </c>
      <c r="G119" s="231" t="s">
        <v>850</v>
      </c>
      <c r="H119" s="232">
        <v>11.595000000000001</v>
      </c>
      <c r="I119" s="233"/>
      <c r="J119" s="234">
        <f>ROUND(I119*H119,2)</f>
        <v>0</v>
      </c>
      <c r="K119" s="230" t="s">
        <v>174</v>
      </c>
      <c r="L119" s="235"/>
      <c r="M119" s="236" t="s">
        <v>21</v>
      </c>
      <c r="N119" s="237" t="s">
        <v>42</v>
      </c>
      <c r="O119" s="41"/>
      <c r="P119" s="200">
        <f>O119*H119</f>
        <v>0</v>
      </c>
      <c r="Q119" s="200">
        <v>0</v>
      </c>
      <c r="R119" s="200">
        <f>Q119*H119</f>
        <v>0</v>
      </c>
      <c r="S119" s="200">
        <v>0</v>
      </c>
      <c r="T119" s="201">
        <f>S119*H119</f>
        <v>0</v>
      </c>
      <c r="AR119" s="23" t="s">
        <v>208</v>
      </c>
      <c r="AT119" s="23" t="s">
        <v>260</v>
      </c>
      <c r="AU119" s="23" t="s">
        <v>81</v>
      </c>
      <c r="AY119" s="23" t="s">
        <v>168</v>
      </c>
      <c r="BE119" s="202">
        <f>IF(N119="základní",J119,0)</f>
        <v>0</v>
      </c>
      <c r="BF119" s="202">
        <f>IF(N119="snížená",J119,0)</f>
        <v>0</v>
      </c>
      <c r="BG119" s="202">
        <f>IF(N119="zákl. přenesená",J119,0)</f>
        <v>0</v>
      </c>
      <c r="BH119" s="202">
        <f>IF(N119="sníž. přenesená",J119,0)</f>
        <v>0</v>
      </c>
      <c r="BI119" s="202">
        <f>IF(N119="nulová",J119,0)</f>
        <v>0</v>
      </c>
      <c r="BJ119" s="23" t="s">
        <v>79</v>
      </c>
      <c r="BK119" s="202">
        <f>ROUND(I119*H119,2)</f>
        <v>0</v>
      </c>
      <c r="BL119" s="23" t="s">
        <v>175</v>
      </c>
      <c r="BM119" s="23" t="s">
        <v>329</v>
      </c>
    </row>
    <row r="120" spans="2:65" s="13" customFormat="1" ht="13.5">
      <c r="B120" s="247"/>
      <c r="C120" s="248"/>
      <c r="D120" s="203" t="s">
        <v>182</v>
      </c>
      <c r="E120" s="249" t="s">
        <v>21</v>
      </c>
      <c r="F120" s="250" t="s">
        <v>1880</v>
      </c>
      <c r="G120" s="248"/>
      <c r="H120" s="249" t="s">
        <v>21</v>
      </c>
      <c r="I120" s="251"/>
      <c r="J120" s="248"/>
      <c r="K120" s="248"/>
      <c r="L120" s="252"/>
      <c r="M120" s="253"/>
      <c r="N120" s="254"/>
      <c r="O120" s="254"/>
      <c r="P120" s="254"/>
      <c r="Q120" s="254"/>
      <c r="R120" s="254"/>
      <c r="S120" s="254"/>
      <c r="T120" s="255"/>
      <c r="AT120" s="256" t="s">
        <v>182</v>
      </c>
      <c r="AU120" s="256" t="s">
        <v>81</v>
      </c>
      <c r="AV120" s="13" t="s">
        <v>79</v>
      </c>
      <c r="AW120" s="13" t="s">
        <v>34</v>
      </c>
      <c r="AX120" s="13" t="s">
        <v>71</v>
      </c>
      <c r="AY120" s="256" t="s">
        <v>168</v>
      </c>
    </row>
    <row r="121" spans="2:65" s="11" customFormat="1" ht="13.5">
      <c r="B121" s="206"/>
      <c r="C121" s="207"/>
      <c r="D121" s="203" t="s">
        <v>182</v>
      </c>
      <c r="E121" s="208" t="s">
        <v>21</v>
      </c>
      <c r="F121" s="209" t="s">
        <v>1881</v>
      </c>
      <c r="G121" s="207"/>
      <c r="H121" s="210">
        <v>11.595000000000001</v>
      </c>
      <c r="I121" s="211"/>
      <c r="J121" s="207"/>
      <c r="K121" s="207"/>
      <c r="L121" s="212"/>
      <c r="M121" s="213"/>
      <c r="N121" s="214"/>
      <c r="O121" s="214"/>
      <c r="P121" s="214"/>
      <c r="Q121" s="214"/>
      <c r="R121" s="214"/>
      <c r="S121" s="214"/>
      <c r="T121" s="215"/>
      <c r="AT121" s="216" t="s">
        <v>182</v>
      </c>
      <c r="AU121" s="216" t="s">
        <v>81</v>
      </c>
      <c r="AV121" s="11" t="s">
        <v>81</v>
      </c>
      <c r="AW121" s="11" t="s">
        <v>34</v>
      </c>
      <c r="AX121" s="11" t="s">
        <v>71</v>
      </c>
      <c r="AY121" s="216" t="s">
        <v>168</v>
      </c>
    </row>
    <row r="122" spans="2:65" s="12" customFormat="1" ht="13.5">
      <c r="B122" s="217"/>
      <c r="C122" s="218"/>
      <c r="D122" s="203" t="s">
        <v>182</v>
      </c>
      <c r="E122" s="219" t="s">
        <v>21</v>
      </c>
      <c r="F122" s="220" t="s">
        <v>184</v>
      </c>
      <c r="G122" s="218"/>
      <c r="H122" s="221">
        <v>11.595000000000001</v>
      </c>
      <c r="I122" s="222"/>
      <c r="J122" s="218"/>
      <c r="K122" s="218"/>
      <c r="L122" s="223"/>
      <c r="M122" s="224"/>
      <c r="N122" s="225"/>
      <c r="O122" s="225"/>
      <c r="P122" s="225"/>
      <c r="Q122" s="225"/>
      <c r="R122" s="225"/>
      <c r="S122" s="225"/>
      <c r="T122" s="226"/>
      <c r="AT122" s="227" t="s">
        <v>182</v>
      </c>
      <c r="AU122" s="227" t="s">
        <v>81</v>
      </c>
      <c r="AV122" s="12" t="s">
        <v>175</v>
      </c>
      <c r="AW122" s="12" t="s">
        <v>34</v>
      </c>
      <c r="AX122" s="12" t="s">
        <v>79</v>
      </c>
      <c r="AY122" s="227" t="s">
        <v>168</v>
      </c>
    </row>
    <row r="123" spans="2:65" s="1" customFormat="1" ht="25.5" customHeight="1">
      <c r="B123" s="40"/>
      <c r="C123" s="191" t="s">
        <v>254</v>
      </c>
      <c r="D123" s="191" t="s">
        <v>170</v>
      </c>
      <c r="E123" s="192" t="s">
        <v>1882</v>
      </c>
      <c r="F123" s="193" t="s">
        <v>1883</v>
      </c>
      <c r="G123" s="194" t="s">
        <v>173</v>
      </c>
      <c r="H123" s="195">
        <v>77.3</v>
      </c>
      <c r="I123" s="196"/>
      <c r="J123" s="197">
        <f>ROUND(I123*H123,2)</f>
        <v>0</v>
      </c>
      <c r="K123" s="193" t="s">
        <v>174</v>
      </c>
      <c r="L123" s="60"/>
      <c r="M123" s="198" t="s">
        <v>21</v>
      </c>
      <c r="N123" s="199" t="s">
        <v>42</v>
      </c>
      <c r="O123" s="41"/>
      <c r="P123" s="200">
        <f>O123*H123</f>
        <v>0</v>
      </c>
      <c r="Q123" s="200">
        <v>0</v>
      </c>
      <c r="R123" s="200">
        <f>Q123*H123</f>
        <v>0</v>
      </c>
      <c r="S123" s="200">
        <v>0</v>
      </c>
      <c r="T123" s="201">
        <f>S123*H123</f>
        <v>0</v>
      </c>
      <c r="AR123" s="23" t="s">
        <v>175</v>
      </c>
      <c r="AT123" s="23" t="s">
        <v>170</v>
      </c>
      <c r="AU123" s="23" t="s">
        <v>81</v>
      </c>
      <c r="AY123" s="23" t="s">
        <v>168</v>
      </c>
      <c r="BE123" s="202">
        <f>IF(N123="základní",J123,0)</f>
        <v>0</v>
      </c>
      <c r="BF123" s="202">
        <f>IF(N123="snížená",J123,0)</f>
        <v>0</v>
      </c>
      <c r="BG123" s="202">
        <f>IF(N123="zákl. přenesená",J123,0)</f>
        <v>0</v>
      </c>
      <c r="BH123" s="202">
        <f>IF(N123="sníž. přenesená",J123,0)</f>
        <v>0</v>
      </c>
      <c r="BI123" s="202">
        <f>IF(N123="nulová",J123,0)</f>
        <v>0</v>
      </c>
      <c r="BJ123" s="23" t="s">
        <v>79</v>
      </c>
      <c r="BK123" s="202">
        <f>ROUND(I123*H123,2)</f>
        <v>0</v>
      </c>
      <c r="BL123" s="23" t="s">
        <v>175</v>
      </c>
      <c r="BM123" s="23" t="s">
        <v>339</v>
      </c>
    </row>
    <row r="124" spans="2:65" s="10" customFormat="1" ht="29.85" customHeight="1">
      <c r="B124" s="175"/>
      <c r="C124" s="176"/>
      <c r="D124" s="177" t="s">
        <v>70</v>
      </c>
      <c r="E124" s="189" t="s">
        <v>175</v>
      </c>
      <c r="F124" s="189" t="s">
        <v>464</v>
      </c>
      <c r="G124" s="176"/>
      <c r="H124" s="176"/>
      <c r="I124" s="179"/>
      <c r="J124" s="190">
        <f>BK124</f>
        <v>0</v>
      </c>
      <c r="K124" s="176"/>
      <c r="L124" s="181"/>
      <c r="M124" s="182"/>
      <c r="N124" s="183"/>
      <c r="O124" s="183"/>
      <c r="P124" s="184">
        <f>SUM(P125:P127)</f>
        <v>0</v>
      </c>
      <c r="Q124" s="183"/>
      <c r="R124" s="184">
        <f>SUM(R125:R127)</f>
        <v>0</v>
      </c>
      <c r="S124" s="183"/>
      <c r="T124" s="185">
        <f>SUM(T125:T127)</f>
        <v>0</v>
      </c>
      <c r="AR124" s="186" t="s">
        <v>79</v>
      </c>
      <c r="AT124" s="187" t="s">
        <v>70</v>
      </c>
      <c r="AU124" s="187" t="s">
        <v>79</v>
      </c>
      <c r="AY124" s="186" t="s">
        <v>168</v>
      </c>
      <c r="BK124" s="188">
        <f>SUM(BK125:BK127)</f>
        <v>0</v>
      </c>
    </row>
    <row r="125" spans="2:65" s="1" customFormat="1" ht="25.5" customHeight="1">
      <c r="B125" s="40"/>
      <c r="C125" s="191" t="s">
        <v>259</v>
      </c>
      <c r="D125" s="191" t="s">
        <v>170</v>
      </c>
      <c r="E125" s="192" t="s">
        <v>1826</v>
      </c>
      <c r="F125" s="193" t="s">
        <v>1827</v>
      </c>
      <c r="G125" s="194" t="s">
        <v>205</v>
      </c>
      <c r="H125" s="195">
        <v>15.52</v>
      </c>
      <c r="I125" s="196"/>
      <c r="J125" s="197">
        <f>ROUND(I125*H125,2)</f>
        <v>0</v>
      </c>
      <c r="K125" s="193" t="s">
        <v>174</v>
      </c>
      <c r="L125" s="60"/>
      <c r="M125" s="198" t="s">
        <v>21</v>
      </c>
      <c r="N125" s="199" t="s">
        <v>42</v>
      </c>
      <c r="O125" s="41"/>
      <c r="P125" s="200">
        <f>O125*H125</f>
        <v>0</v>
      </c>
      <c r="Q125" s="200">
        <v>0</v>
      </c>
      <c r="R125" s="200">
        <f>Q125*H125</f>
        <v>0</v>
      </c>
      <c r="S125" s="200">
        <v>0</v>
      </c>
      <c r="T125" s="201">
        <f>S125*H125</f>
        <v>0</v>
      </c>
      <c r="AR125" s="23" t="s">
        <v>175</v>
      </c>
      <c r="AT125" s="23" t="s">
        <v>170</v>
      </c>
      <c r="AU125" s="23" t="s">
        <v>81</v>
      </c>
      <c r="AY125" s="23" t="s">
        <v>168</v>
      </c>
      <c r="BE125" s="202">
        <f>IF(N125="základní",J125,0)</f>
        <v>0</v>
      </c>
      <c r="BF125" s="202">
        <f>IF(N125="snížená",J125,0)</f>
        <v>0</v>
      </c>
      <c r="BG125" s="202">
        <f>IF(N125="zákl. přenesená",J125,0)</f>
        <v>0</v>
      </c>
      <c r="BH125" s="202">
        <f>IF(N125="sníž. přenesená",J125,0)</f>
        <v>0</v>
      </c>
      <c r="BI125" s="202">
        <f>IF(N125="nulová",J125,0)</f>
        <v>0</v>
      </c>
      <c r="BJ125" s="23" t="s">
        <v>79</v>
      </c>
      <c r="BK125" s="202">
        <f>ROUND(I125*H125,2)</f>
        <v>0</v>
      </c>
      <c r="BL125" s="23" t="s">
        <v>175</v>
      </c>
      <c r="BM125" s="23" t="s">
        <v>348</v>
      </c>
    </row>
    <row r="126" spans="2:65" s="11" customFormat="1" ht="13.5">
      <c r="B126" s="206"/>
      <c r="C126" s="207"/>
      <c r="D126" s="203" t="s">
        <v>182</v>
      </c>
      <c r="E126" s="208" t="s">
        <v>21</v>
      </c>
      <c r="F126" s="209" t="s">
        <v>1884</v>
      </c>
      <c r="G126" s="207"/>
      <c r="H126" s="210">
        <v>15.52</v>
      </c>
      <c r="I126" s="211"/>
      <c r="J126" s="207"/>
      <c r="K126" s="207"/>
      <c r="L126" s="212"/>
      <c r="M126" s="213"/>
      <c r="N126" s="214"/>
      <c r="O126" s="214"/>
      <c r="P126" s="214"/>
      <c r="Q126" s="214"/>
      <c r="R126" s="214"/>
      <c r="S126" s="214"/>
      <c r="T126" s="215"/>
      <c r="AT126" s="216" t="s">
        <v>182</v>
      </c>
      <c r="AU126" s="216" t="s">
        <v>81</v>
      </c>
      <c r="AV126" s="11" t="s">
        <v>81</v>
      </c>
      <c r="AW126" s="11" t="s">
        <v>34</v>
      </c>
      <c r="AX126" s="11" t="s">
        <v>71</v>
      </c>
      <c r="AY126" s="216" t="s">
        <v>168</v>
      </c>
    </row>
    <row r="127" spans="2:65" s="12" customFormat="1" ht="13.5">
      <c r="B127" s="217"/>
      <c r="C127" s="218"/>
      <c r="D127" s="203" t="s">
        <v>182</v>
      </c>
      <c r="E127" s="219" t="s">
        <v>21</v>
      </c>
      <c r="F127" s="220" t="s">
        <v>184</v>
      </c>
      <c r="G127" s="218"/>
      <c r="H127" s="221">
        <v>15.52</v>
      </c>
      <c r="I127" s="222"/>
      <c r="J127" s="218"/>
      <c r="K127" s="218"/>
      <c r="L127" s="223"/>
      <c r="M127" s="224"/>
      <c r="N127" s="225"/>
      <c r="O127" s="225"/>
      <c r="P127" s="225"/>
      <c r="Q127" s="225"/>
      <c r="R127" s="225"/>
      <c r="S127" s="225"/>
      <c r="T127" s="226"/>
      <c r="AT127" s="227" t="s">
        <v>182</v>
      </c>
      <c r="AU127" s="227" t="s">
        <v>81</v>
      </c>
      <c r="AV127" s="12" t="s">
        <v>175</v>
      </c>
      <c r="AW127" s="12" t="s">
        <v>34</v>
      </c>
      <c r="AX127" s="12" t="s">
        <v>79</v>
      </c>
      <c r="AY127" s="227" t="s">
        <v>168</v>
      </c>
    </row>
    <row r="128" spans="2:65" s="10" customFormat="1" ht="29.85" customHeight="1">
      <c r="B128" s="175"/>
      <c r="C128" s="176"/>
      <c r="D128" s="177" t="s">
        <v>70</v>
      </c>
      <c r="E128" s="189" t="s">
        <v>208</v>
      </c>
      <c r="F128" s="189" t="s">
        <v>1829</v>
      </c>
      <c r="G128" s="176"/>
      <c r="H128" s="176"/>
      <c r="I128" s="179"/>
      <c r="J128" s="190">
        <f>BK128</f>
        <v>0</v>
      </c>
      <c r="K128" s="176"/>
      <c r="L128" s="181"/>
      <c r="M128" s="182"/>
      <c r="N128" s="183"/>
      <c r="O128" s="183"/>
      <c r="P128" s="184">
        <f>SUM(P129:P159)</f>
        <v>0</v>
      </c>
      <c r="Q128" s="183"/>
      <c r="R128" s="184">
        <f>SUM(R129:R159)</f>
        <v>0</v>
      </c>
      <c r="S128" s="183"/>
      <c r="T128" s="185">
        <f>SUM(T129:T159)</f>
        <v>0</v>
      </c>
      <c r="AR128" s="186" t="s">
        <v>79</v>
      </c>
      <c r="AT128" s="187" t="s">
        <v>70</v>
      </c>
      <c r="AU128" s="187" t="s">
        <v>79</v>
      </c>
      <c r="AY128" s="186" t="s">
        <v>168</v>
      </c>
      <c r="BK128" s="188">
        <f>SUM(BK129:BK159)</f>
        <v>0</v>
      </c>
    </row>
    <row r="129" spans="2:65" s="1" customFormat="1" ht="25.5" customHeight="1">
      <c r="B129" s="40"/>
      <c r="C129" s="191" t="s">
        <v>265</v>
      </c>
      <c r="D129" s="191" t="s">
        <v>170</v>
      </c>
      <c r="E129" s="192" t="s">
        <v>1885</v>
      </c>
      <c r="F129" s="193" t="s">
        <v>1886</v>
      </c>
      <c r="G129" s="194" t="s">
        <v>195</v>
      </c>
      <c r="H129" s="195">
        <v>51</v>
      </c>
      <c r="I129" s="196"/>
      <c r="J129" s="197">
        <f t="shared" ref="J129:J159" si="10">ROUND(I129*H129,2)</f>
        <v>0</v>
      </c>
      <c r="K129" s="193" t="s">
        <v>174</v>
      </c>
      <c r="L129" s="60"/>
      <c r="M129" s="198" t="s">
        <v>21</v>
      </c>
      <c r="N129" s="199" t="s">
        <v>42</v>
      </c>
      <c r="O129" s="41"/>
      <c r="P129" s="200">
        <f t="shared" ref="P129:P159" si="11">O129*H129</f>
        <v>0</v>
      </c>
      <c r="Q129" s="200">
        <v>0</v>
      </c>
      <c r="R129" s="200">
        <f t="shared" ref="R129:R159" si="12">Q129*H129</f>
        <v>0</v>
      </c>
      <c r="S129" s="200">
        <v>0</v>
      </c>
      <c r="T129" s="201">
        <f t="shared" ref="T129:T159" si="13">S129*H129</f>
        <v>0</v>
      </c>
      <c r="AR129" s="23" t="s">
        <v>175</v>
      </c>
      <c r="AT129" s="23" t="s">
        <v>170</v>
      </c>
      <c r="AU129" s="23" t="s">
        <v>81</v>
      </c>
      <c r="AY129" s="23" t="s">
        <v>168</v>
      </c>
      <c r="BE129" s="202">
        <f t="shared" ref="BE129:BE159" si="14">IF(N129="základní",J129,0)</f>
        <v>0</v>
      </c>
      <c r="BF129" s="202">
        <f t="shared" ref="BF129:BF159" si="15">IF(N129="snížená",J129,0)</f>
        <v>0</v>
      </c>
      <c r="BG129" s="202">
        <f t="shared" ref="BG129:BG159" si="16">IF(N129="zákl. přenesená",J129,0)</f>
        <v>0</v>
      </c>
      <c r="BH129" s="202">
        <f t="shared" ref="BH129:BH159" si="17">IF(N129="sníž. přenesená",J129,0)</f>
        <v>0</v>
      </c>
      <c r="BI129" s="202">
        <f t="shared" ref="BI129:BI159" si="18">IF(N129="nulová",J129,0)</f>
        <v>0</v>
      </c>
      <c r="BJ129" s="23" t="s">
        <v>79</v>
      </c>
      <c r="BK129" s="202">
        <f t="shared" ref="BK129:BK159" si="19">ROUND(I129*H129,2)</f>
        <v>0</v>
      </c>
      <c r="BL129" s="23" t="s">
        <v>175</v>
      </c>
      <c r="BM129" s="23" t="s">
        <v>357</v>
      </c>
    </row>
    <row r="130" spans="2:65" s="1" customFormat="1" ht="16.5" customHeight="1">
      <c r="B130" s="40"/>
      <c r="C130" s="228" t="s">
        <v>270</v>
      </c>
      <c r="D130" s="228" t="s">
        <v>260</v>
      </c>
      <c r="E130" s="229" t="s">
        <v>1887</v>
      </c>
      <c r="F130" s="230" t="s">
        <v>1888</v>
      </c>
      <c r="G130" s="231" t="s">
        <v>195</v>
      </c>
      <c r="H130" s="232">
        <v>51</v>
      </c>
      <c r="I130" s="233"/>
      <c r="J130" s="234">
        <f t="shared" si="10"/>
        <v>0</v>
      </c>
      <c r="K130" s="230" t="s">
        <v>174</v>
      </c>
      <c r="L130" s="235"/>
      <c r="M130" s="236" t="s">
        <v>21</v>
      </c>
      <c r="N130" s="237" t="s">
        <v>42</v>
      </c>
      <c r="O130" s="41"/>
      <c r="P130" s="200">
        <f t="shared" si="11"/>
        <v>0</v>
      </c>
      <c r="Q130" s="200">
        <v>0</v>
      </c>
      <c r="R130" s="200">
        <f t="shared" si="12"/>
        <v>0</v>
      </c>
      <c r="S130" s="200">
        <v>0</v>
      </c>
      <c r="T130" s="201">
        <f t="shared" si="13"/>
        <v>0</v>
      </c>
      <c r="AR130" s="23" t="s">
        <v>208</v>
      </c>
      <c r="AT130" s="23" t="s">
        <v>260</v>
      </c>
      <c r="AU130" s="23" t="s">
        <v>81</v>
      </c>
      <c r="AY130" s="23" t="s">
        <v>168</v>
      </c>
      <c r="BE130" s="202">
        <f t="shared" si="14"/>
        <v>0</v>
      </c>
      <c r="BF130" s="202">
        <f t="shared" si="15"/>
        <v>0</v>
      </c>
      <c r="BG130" s="202">
        <f t="shared" si="16"/>
        <v>0</v>
      </c>
      <c r="BH130" s="202">
        <f t="shared" si="17"/>
        <v>0</v>
      </c>
      <c r="BI130" s="202">
        <f t="shared" si="18"/>
        <v>0</v>
      </c>
      <c r="BJ130" s="23" t="s">
        <v>79</v>
      </c>
      <c r="BK130" s="202">
        <f t="shared" si="19"/>
        <v>0</v>
      </c>
      <c r="BL130" s="23" t="s">
        <v>175</v>
      </c>
      <c r="BM130" s="23" t="s">
        <v>245</v>
      </c>
    </row>
    <row r="131" spans="2:65" s="1" customFormat="1" ht="25.5" customHeight="1">
      <c r="B131" s="40"/>
      <c r="C131" s="191" t="s">
        <v>9</v>
      </c>
      <c r="D131" s="191" t="s">
        <v>170</v>
      </c>
      <c r="E131" s="192" t="s">
        <v>1889</v>
      </c>
      <c r="F131" s="193" t="s">
        <v>1890</v>
      </c>
      <c r="G131" s="194" t="s">
        <v>195</v>
      </c>
      <c r="H131" s="195">
        <v>143</v>
      </c>
      <c r="I131" s="196"/>
      <c r="J131" s="197">
        <f t="shared" si="10"/>
        <v>0</v>
      </c>
      <c r="K131" s="193" t="s">
        <v>174</v>
      </c>
      <c r="L131" s="60"/>
      <c r="M131" s="198" t="s">
        <v>21</v>
      </c>
      <c r="N131" s="199" t="s">
        <v>42</v>
      </c>
      <c r="O131" s="41"/>
      <c r="P131" s="200">
        <f t="shared" si="11"/>
        <v>0</v>
      </c>
      <c r="Q131" s="200">
        <v>0</v>
      </c>
      <c r="R131" s="200">
        <f t="shared" si="12"/>
        <v>0</v>
      </c>
      <c r="S131" s="200">
        <v>0</v>
      </c>
      <c r="T131" s="201">
        <f t="shared" si="13"/>
        <v>0</v>
      </c>
      <c r="AR131" s="23" t="s">
        <v>175</v>
      </c>
      <c r="AT131" s="23" t="s">
        <v>170</v>
      </c>
      <c r="AU131" s="23" t="s">
        <v>81</v>
      </c>
      <c r="AY131" s="23" t="s">
        <v>168</v>
      </c>
      <c r="BE131" s="202">
        <f t="shared" si="14"/>
        <v>0</v>
      </c>
      <c r="BF131" s="202">
        <f t="shared" si="15"/>
        <v>0</v>
      </c>
      <c r="BG131" s="202">
        <f t="shared" si="16"/>
        <v>0</v>
      </c>
      <c r="BH131" s="202">
        <f t="shared" si="17"/>
        <v>0</v>
      </c>
      <c r="BI131" s="202">
        <f t="shared" si="18"/>
        <v>0</v>
      </c>
      <c r="BJ131" s="23" t="s">
        <v>79</v>
      </c>
      <c r="BK131" s="202">
        <f t="shared" si="19"/>
        <v>0</v>
      </c>
      <c r="BL131" s="23" t="s">
        <v>175</v>
      </c>
      <c r="BM131" s="23" t="s">
        <v>519</v>
      </c>
    </row>
    <row r="132" spans="2:65" s="1" customFormat="1" ht="16.5" customHeight="1">
      <c r="B132" s="40"/>
      <c r="C132" s="228" t="s">
        <v>279</v>
      </c>
      <c r="D132" s="228" t="s">
        <v>260</v>
      </c>
      <c r="E132" s="229" t="s">
        <v>1891</v>
      </c>
      <c r="F132" s="230" t="s">
        <v>1892</v>
      </c>
      <c r="G132" s="231" t="s">
        <v>195</v>
      </c>
      <c r="H132" s="232">
        <v>143</v>
      </c>
      <c r="I132" s="233"/>
      <c r="J132" s="234">
        <f t="shared" si="10"/>
        <v>0</v>
      </c>
      <c r="K132" s="230" t="s">
        <v>174</v>
      </c>
      <c r="L132" s="235"/>
      <c r="M132" s="236" t="s">
        <v>21</v>
      </c>
      <c r="N132" s="237" t="s">
        <v>42</v>
      </c>
      <c r="O132" s="41"/>
      <c r="P132" s="200">
        <f t="shared" si="11"/>
        <v>0</v>
      </c>
      <c r="Q132" s="200">
        <v>0</v>
      </c>
      <c r="R132" s="200">
        <f t="shared" si="12"/>
        <v>0</v>
      </c>
      <c r="S132" s="200">
        <v>0</v>
      </c>
      <c r="T132" s="201">
        <f t="shared" si="13"/>
        <v>0</v>
      </c>
      <c r="AR132" s="23" t="s">
        <v>208</v>
      </c>
      <c r="AT132" s="23" t="s">
        <v>260</v>
      </c>
      <c r="AU132" s="23" t="s">
        <v>81</v>
      </c>
      <c r="AY132" s="23" t="s">
        <v>168</v>
      </c>
      <c r="BE132" s="202">
        <f t="shared" si="14"/>
        <v>0</v>
      </c>
      <c r="BF132" s="202">
        <f t="shared" si="15"/>
        <v>0</v>
      </c>
      <c r="BG132" s="202">
        <f t="shared" si="16"/>
        <v>0</v>
      </c>
      <c r="BH132" s="202">
        <f t="shared" si="17"/>
        <v>0</v>
      </c>
      <c r="BI132" s="202">
        <f t="shared" si="18"/>
        <v>0</v>
      </c>
      <c r="BJ132" s="23" t="s">
        <v>79</v>
      </c>
      <c r="BK132" s="202">
        <f t="shared" si="19"/>
        <v>0</v>
      </c>
      <c r="BL132" s="23" t="s">
        <v>175</v>
      </c>
      <c r="BM132" s="23" t="s">
        <v>529</v>
      </c>
    </row>
    <row r="133" spans="2:65" s="1" customFormat="1" ht="25.5" customHeight="1">
      <c r="B133" s="40"/>
      <c r="C133" s="191" t="s">
        <v>284</v>
      </c>
      <c r="D133" s="191" t="s">
        <v>170</v>
      </c>
      <c r="E133" s="192" t="s">
        <v>1893</v>
      </c>
      <c r="F133" s="193" t="s">
        <v>1894</v>
      </c>
      <c r="G133" s="194" t="s">
        <v>458</v>
      </c>
      <c r="H133" s="195">
        <v>2</v>
      </c>
      <c r="I133" s="196"/>
      <c r="J133" s="197">
        <f t="shared" si="10"/>
        <v>0</v>
      </c>
      <c r="K133" s="193" t="s">
        <v>174</v>
      </c>
      <c r="L133" s="60"/>
      <c r="M133" s="198" t="s">
        <v>21</v>
      </c>
      <c r="N133" s="199" t="s">
        <v>42</v>
      </c>
      <c r="O133" s="41"/>
      <c r="P133" s="200">
        <f t="shared" si="11"/>
        <v>0</v>
      </c>
      <c r="Q133" s="200">
        <v>0</v>
      </c>
      <c r="R133" s="200">
        <f t="shared" si="12"/>
        <v>0</v>
      </c>
      <c r="S133" s="200">
        <v>0</v>
      </c>
      <c r="T133" s="201">
        <f t="shared" si="13"/>
        <v>0</v>
      </c>
      <c r="AR133" s="23" t="s">
        <v>175</v>
      </c>
      <c r="AT133" s="23" t="s">
        <v>170</v>
      </c>
      <c r="AU133" s="23" t="s">
        <v>81</v>
      </c>
      <c r="AY133" s="23" t="s">
        <v>168</v>
      </c>
      <c r="BE133" s="202">
        <f t="shared" si="14"/>
        <v>0</v>
      </c>
      <c r="BF133" s="202">
        <f t="shared" si="15"/>
        <v>0</v>
      </c>
      <c r="BG133" s="202">
        <f t="shared" si="16"/>
        <v>0</v>
      </c>
      <c r="BH133" s="202">
        <f t="shared" si="17"/>
        <v>0</v>
      </c>
      <c r="BI133" s="202">
        <f t="shared" si="18"/>
        <v>0</v>
      </c>
      <c r="BJ133" s="23" t="s">
        <v>79</v>
      </c>
      <c r="BK133" s="202">
        <f t="shared" si="19"/>
        <v>0</v>
      </c>
      <c r="BL133" s="23" t="s">
        <v>175</v>
      </c>
      <c r="BM133" s="23" t="s">
        <v>537</v>
      </c>
    </row>
    <row r="134" spans="2:65" s="1" customFormat="1" ht="16.5" customHeight="1">
      <c r="B134" s="40"/>
      <c r="C134" s="228" t="s">
        <v>289</v>
      </c>
      <c r="D134" s="228" t="s">
        <v>260</v>
      </c>
      <c r="E134" s="229" t="s">
        <v>1895</v>
      </c>
      <c r="F134" s="230" t="s">
        <v>1896</v>
      </c>
      <c r="G134" s="231" t="s">
        <v>458</v>
      </c>
      <c r="H134" s="232">
        <v>2</v>
      </c>
      <c r="I134" s="233"/>
      <c r="J134" s="234">
        <f t="shared" si="10"/>
        <v>0</v>
      </c>
      <c r="K134" s="230" t="s">
        <v>21</v>
      </c>
      <c r="L134" s="235"/>
      <c r="M134" s="236" t="s">
        <v>21</v>
      </c>
      <c r="N134" s="237" t="s">
        <v>42</v>
      </c>
      <c r="O134" s="41"/>
      <c r="P134" s="200">
        <f t="shared" si="11"/>
        <v>0</v>
      </c>
      <c r="Q134" s="200">
        <v>0</v>
      </c>
      <c r="R134" s="200">
        <f t="shared" si="12"/>
        <v>0</v>
      </c>
      <c r="S134" s="200">
        <v>0</v>
      </c>
      <c r="T134" s="201">
        <f t="shared" si="13"/>
        <v>0</v>
      </c>
      <c r="AR134" s="23" t="s">
        <v>208</v>
      </c>
      <c r="AT134" s="23" t="s">
        <v>260</v>
      </c>
      <c r="AU134" s="23" t="s">
        <v>81</v>
      </c>
      <c r="AY134" s="23" t="s">
        <v>168</v>
      </c>
      <c r="BE134" s="202">
        <f t="shared" si="14"/>
        <v>0</v>
      </c>
      <c r="BF134" s="202">
        <f t="shared" si="15"/>
        <v>0</v>
      </c>
      <c r="BG134" s="202">
        <f t="shared" si="16"/>
        <v>0</v>
      </c>
      <c r="BH134" s="202">
        <f t="shared" si="17"/>
        <v>0</v>
      </c>
      <c r="BI134" s="202">
        <f t="shared" si="18"/>
        <v>0</v>
      </c>
      <c r="BJ134" s="23" t="s">
        <v>79</v>
      </c>
      <c r="BK134" s="202">
        <f t="shared" si="19"/>
        <v>0</v>
      </c>
      <c r="BL134" s="23" t="s">
        <v>175</v>
      </c>
      <c r="BM134" s="23" t="s">
        <v>546</v>
      </c>
    </row>
    <row r="135" spans="2:65" s="1" customFormat="1" ht="25.5" customHeight="1">
      <c r="B135" s="40"/>
      <c r="C135" s="191" t="s">
        <v>294</v>
      </c>
      <c r="D135" s="191" t="s">
        <v>170</v>
      </c>
      <c r="E135" s="192" t="s">
        <v>1897</v>
      </c>
      <c r="F135" s="193" t="s">
        <v>1898</v>
      </c>
      <c r="G135" s="194" t="s">
        <v>458</v>
      </c>
      <c r="H135" s="195">
        <v>9</v>
      </c>
      <c r="I135" s="196"/>
      <c r="J135" s="197">
        <f t="shared" si="10"/>
        <v>0</v>
      </c>
      <c r="K135" s="193" t="s">
        <v>174</v>
      </c>
      <c r="L135" s="60"/>
      <c r="M135" s="198" t="s">
        <v>21</v>
      </c>
      <c r="N135" s="199" t="s">
        <v>42</v>
      </c>
      <c r="O135" s="41"/>
      <c r="P135" s="200">
        <f t="shared" si="11"/>
        <v>0</v>
      </c>
      <c r="Q135" s="200">
        <v>0</v>
      </c>
      <c r="R135" s="200">
        <f t="shared" si="12"/>
        <v>0</v>
      </c>
      <c r="S135" s="200">
        <v>0</v>
      </c>
      <c r="T135" s="201">
        <f t="shared" si="13"/>
        <v>0</v>
      </c>
      <c r="AR135" s="23" t="s">
        <v>175</v>
      </c>
      <c r="AT135" s="23" t="s">
        <v>170</v>
      </c>
      <c r="AU135" s="23" t="s">
        <v>81</v>
      </c>
      <c r="AY135" s="23" t="s">
        <v>168</v>
      </c>
      <c r="BE135" s="202">
        <f t="shared" si="14"/>
        <v>0</v>
      </c>
      <c r="BF135" s="202">
        <f t="shared" si="15"/>
        <v>0</v>
      </c>
      <c r="BG135" s="202">
        <f t="shared" si="16"/>
        <v>0</v>
      </c>
      <c r="BH135" s="202">
        <f t="shared" si="17"/>
        <v>0</v>
      </c>
      <c r="BI135" s="202">
        <f t="shared" si="18"/>
        <v>0</v>
      </c>
      <c r="BJ135" s="23" t="s">
        <v>79</v>
      </c>
      <c r="BK135" s="202">
        <f t="shared" si="19"/>
        <v>0</v>
      </c>
      <c r="BL135" s="23" t="s">
        <v>175</v>
      </c>
      <c r="BM135" s="23" t="s">
        <v>556</v>
      </c>
    </row>
    <row r="136" spans="2:65" s="1" customFormat="1" ht="16.5" customHeight="1">
      <c r="B136" s="40"/>
      <c r="C136" s="228" t="s">
        <v>299</v>
      </c>
      <c r="D136" s="228" t="s">
        <v>260</v>
      </c>
      <c r="E136" s="229" t="s">
        <v>1899</v>
      </c>
      <c r="F136" s="230" t="s">
        <v>1900</v>
      </c>
      <c r="G136" s="231" t="s">
        <v>458</v>
      </c>
      <c r="H136" s="232">
        <v>1</v>
      </c>
      <c r="I136" s="233"/>
      <c r="J136" s="234">
        <f t="shared" si="10"/>
        <v>0</v>
      </c>
      <c r="K136" s="230" t="s">
        <v>21</v>
      </c>
      <c r="L136" s="235"/>
      <c r="M136" s="236" t="s">
        <v>21</v>
      </c>
      <c r="N136" s="237" t="s">
        <v>42</v>
      </c>
      <c r="O136" s="41"/>
      <c r="P136" s="200">
        <f t="shared" si="11"/>
        <v>0</v>
      </c>
      <c r="Q136" s="200">
        <v>0</v>
      </c>
      <c r="R136" s="200">
        <f t="shared" si="12"/>
        <v>0</v>
      </c>
      <c r="S136" s="200">
        <v>0</v>
      </c>
      <c r="T136" s="201">
        <f t="shared" si="13"/>
        <v>0</v>
      </c>
      <c r="AR136" s="23" t="s">
        <v>208</v>
      </c>
      <c r="AT136" s="23" t="s">
        <v>260</v>
      </c>
      <c r="AU136" s="23" t="s">
        <v>81</v>
      </c>
      <c r="AY136" s="23" t="s">
        <v>168</v>
      </c>
      <c r="BE136" s="202">
        <f t="shared" si="14"/>
        <v>0</v>
      </c>
      <c r="BF136" s="202">
        <f t="shared" si="15"/>
        <v>0</v>
      </c>
      <c r="BG136" s="202">
        <f t="shared" si="16"/>
        <v>0</v>
      </c>
      <c r="BH136" s="202">
        <f t="shared" si="17"/>
        <v>0</v>
      </c>
      <c r="BI136" s="202">
        <f t="shared" si="18"/>
        <v>0</v>
      </c>
      <c r="BJ136" s="23" t="s">
        <v>79</v>
      </c>
      <c r="BK136" s="202">
        <f t="shared" si="19"/>
        <v>0</v>
      </c>
      <c r="BL136" s="23" t="s">
        <v>175</v>
      </c>
      <c r="BM136" s="23" t="s">
        <v>570</v>
      </c>
    </row>
    <row r="137" spans="2:65" s="1" customFormat="1" ht="16.5" customHeight="1">
      <c r="B137" s="40"/>
      <c r="C137" s="228" t="s">
        <v>303</v>
      </c>
      <c r="D137" s="228" t="s">
        <v>260</v>
      </c>
      <c r="E137" s="229" t="s">
        <v>1901</v>
      </c>
      <c r="F137" s="230" t="s">
        <v>1902</v>
      </c>
      <c r="G137" s="231" t="s">
        <v>458</v>
      </c>
      <c r="H137" s="232">
        <v>3</v>
      </c>
      <c r="I137" s="233"/>
      <c r="J137" s="234">
        <f t="shared" si="10"/>
        <v>0</v>
      </c>
      <c r="K137" s="230" t="s">
        <v>21</v>
      </c>
      <c r="L137" s="235"/>
      <c r="M137" s="236" t="s">
        <v>21</v>
      </c>
      <c r="N137" s="237" t="s">
        <v>42</v>
      </c>
      <c r="O137" s="41"/>
      <c r="P137" s="200">
        <f t="shared" si="11"/>
        <v>0</v>
      </c>
      <c r="Q137" s="200">
        <v>0</v>
      </c>
      <c r="R137" s="200">
        <f t="shared" si="12"/>
        <v>0</v>
      </c>
      <c r="S137" s="200">
        <v>0</v>
      </c>
      <c r="T137" s="201">
        <f t="shared" si="13"/>
        <v>0</v>
      </c>
      <c r="AR137" s="23" t="s">
        <v>208</v>
      </c>
      <c r="AT137" s="23" t="s">
        <v>260</v>
      </c>
      <c r="AU137" s="23" t="s">
        <v>81</v>
      </c>
      <c r="AY137" s="23" t="s">
        <v>168</v>
      </c>
      <c r="BE137" s="202">
        <f t="shared" si="14"/>
        <v>0</v>
      </c>
      <c r="BF137" s="202">
        <f t="shared" si="15"/>
        <v>0</v>
      </c>
      <c r="BG137" s="202">
        <f t="shared" si="16"/>
        <v>0</v>
      </c>
      <c r="BH137" s="202">
        <f t="shared" si="17"/>
        <v>0</v>
      </c>
      <c r="BI137" s="202">
        <f t="shared" si="18"/>
        <v>0</v>
      </c>
      <c r="BJ137" s="23" t="s">
        <v>79</v>
      </c>
      <c r="BK137" s="202">
        <f t="shared" si="19"/>
        <v>0</v>
      </c>
      <c r="BL137" s="23" t="s">
        <v>175</v>
      </c>
      <c r="BM137" s="23" t="s">
        <v>578</v>
      </c>
    </row>
    <row r="138" spans="2:65" s="1" customFormat="1" ht="16.5" customHeight="1">
      <c r="B138" s="40"/>
      <c r="C138" s="228" t="s">
        <v>308</v>
      </c>
      <c r="D138" s="228" t="s">
        <v>260</v>
      </c>
      <c r="E138" s="229" t="s">
        <v>1903</v>
      </c>
      <c r="F138" s="230" t="s">
        <v>1904</v>
      </c>
      <c r="G138" s="231" t="s">
        <v>458</v>
      </c>
      <c r="H138" s="232">
        <v>3</v>
      </c>
      <c r="I138" s="233"/>
      <c r="J138" s="234">
        <f t="shared" si="10"/>
        <v>0</v>
      </c>
      <c r="K138" s="230" t="s">
        <v>21</v>
      </c>
      <c r="L138" s="235"/>
      <c r="M138" s="236" t="s">
        <v>21</v>
      </c>
      <c r="N138" s="237" t="s">
        <v>42</v>
      </c>
      <c r="O138" s="41"/>
      <c r="P138" s="200">
        <f t="shared" si="11"/>
        <v>0</v>
      </c>
      <c r="Q138" s="200">
        <v>0</v>
      </c>
      <c r="R138" s="200">
        <f t="shared" si="12"/>
        <v>0</v>
      </c>
      <c r="S138" s="200">
        <v>0</v>
      </c>
      <c r="T138" s="201">
        <f t="shared" si="13"/>
        <v>0</v>
      </c>
      <c r="AR138" s="23" t="s">
        <v>208</v>
      </c>
      <c r="AT138" s="23" t="s">
        <v>260</v>
      </c>
      <c r="AU138" s="23" t="s">
        <v>81</v>
      </c>
      <c r="AY138" s="23" t="s">
        <v>168</v>
      </c>
      <c r="BE138" s="202">
        <f t="shared" si="14"/>
        <v>0</v>
      </c>
      <c r="BF138" s="202">
        <f t="shared" si="15"/>
        <v>0</v>
      </c>
      <c r="BG138" s="202">
        <f t="shared" si="16"/>
        <v>0</v>
      </c>
      <c r="BH138" s="202">
        <f t="shared" si="17"/>
        <v>0</v>
      </c>
      <c r="BI138" s="202">
        <f t="shared" si="18"/>
        <v>0</v>
      </c>
      <c r="BJ138" s="23" t="s">
        <v>79</v>
      </c>
      <c r="BK138" s="202">
        <f t="shared" si="19"/>
        <v>0</v>
      </c>
      <c r="BL138" s="23" t="s">
        <v>175</v>
      </c>
      <c r="BM138" s="23" t="s">
        <v>587</v>
      </c>
    </row>
    <row r="139" spans="2:65" s="1" customFormat="1" ht="16.5" customHeight="1">
      <c r="B139" s="40"/>
      <c r="C139" s="228" t="s">
        <v>312</v>
      </c>
      <c r="D139" s="228" t="s">
        <v>260</v>
      </c>
      <c r="E139" s="229" t="s">
        <v>1905</v>
      </c>
      <c r="F139" s="230" t="s">
        <v>1906</v>
      </c>
      <c r="G139" s="231" t="s">
        <v>458</v>
      </c>
      <c r="H139" s="232">
        <v>2</v>
      </c>
      <c r="I139" s="233"/>
      <c r="J139" s="234">
        <f t="shared" si="10"/>
        <v>0</v>
      </c>
      <c r="K139" s="230" t="s">
        <v>21</v>
      </c>
      <c r="L139" s="235"/>
      <c r="M139" s="236" t="s">
        <v>21</v>
      </c>
      <c r="N139" s="237" t="s">
        <v>42</v>
      </c>
      <c r="O139" s="41"/>
      <c r="P139" s="200">
        <f t="shared" si="11"/>
        <v>0</v>
      </c>
      <c r="Q139" s="200">
        <v>0</v>
      </c>
      <c r="R139" s="200">
        <f t="shared" si="12"/>
        <v>0</v>
      </c>
      <c r="S139" s="200">
        <v>0</v>
      </c>
      <c r="T139" s="201">
        <f t="shared" si="13"/>
        <v>0</v>
      </c>
      <c r="AR139" s="23" t="s">
        <v>208</v>
      </c>
      <c r="AT139" s="23" t="s">
        <v>260</v>
      </c>
      <c r="AU139" s="23" t="s">
        <v>81</v>
      </c>
      <c r="AY139" s="23" t="s">
        <v>168</v>
      </c>
      <c r="BE139" s="202">
        <f t="shared" si="14"/>
        <v>0</v>
      </c>
      <c r="BF139" s="202">
        <f t="shared" si="15"/>
        <v>0</v>
      </c>
      <c r="BG139" s="202">
        <f t="shared" si="16"/>
        <v>0</v>
      </c>
      <c r="BH139" s="202">
        <f t="shared" si="17"/>
        <v>0</v>
      </c>
      <c r="BI139" s="202">
        <f t="shared" si="18"/>
        <v>0</v>
      </c>
      <c r="BJ139" s="23" t="s">
        <v>79</v>
      </c>
      <c r="BK139" s="202">
        <f t="shared" si="19"/>
        <v>0</v>
      </c>
      <c r="BL139" s="23" t="s">
        <v>175</v>
      </c>
      <c r="BM139" s="23" t="s">
        <v>596</v>
      </c>
    </row>
    <row r="140" spans="2:65" s="1" customFormat="1" ht="25.5" customHeight="1">
      <c r="B140" s="40"/>
      <c r="C140" s="191" t="s">
        <v>319</v>
      </c>
      <c r="D140" s="191" t="s">
        <v>170</v>
      </c>
      <c r="E140" s="192" t="s">
        <v>1907</v>
      </c>
      <c r="F140" s="193" t="s">
        <v>1908</v>
      </c>
      <c r="G140" s="194" t="s">
        <v>458</v>
      </c>
      <c r="H140" s="195">
        <v>14</v>
      </c>
      <c r="I140" s="196"/>
      <c r="J140" s="197">
        <f t="shared" si="10"/>
        <v>0</v>
      </c>
      <c r="K140" s="193" t="s">
        <v>174</v>
      </c>
      <c r="L140" s="60"/>
      <c r="M140" s="198" t="s">
        <v>21</v>
      </c>
      <c r="N140" s="199" t="s">
        <v>42</v>
      </c>
      <c r="O140" s="41"/>
      <c r="P140" s="200">
        <f t="shared" si="11"/>
        <v>0</v>
      </c>
      <c r="Q140" s="200">
        <v>0</v>
      </c>
      <c r="R140" s="200">
        <f t="shared" si="12"/>
        <v>0</v>
      </c>
      <c r="S140" s="200">
        <v>0</v>
      </c>
      <c r="T140" s="201">
        <f t="shared" si="13"/>
        <v>0</v>
      </c>
      <c r="AR140" s="23" t="s">
        <v>175</v>
      </c>
      <c r="AT140" s="23" t="s">
        <v>170</v>
      </c>
      <c r="AU140" s="23" t="s">
        <v>81</v>
      </c>
      <c r="AY140" s="23" t="s">
        <v>168</v>
      </c>
      <c r="BE140" s="202">
        <f t="shared" si="14"/>
        <v>0</v>
      </c>
      <c r="BF140" s="202">
        <f t="shared" si="15"/>
        <v>0</v>
      </c>
      <c r="BG140" s="202">
        <f t="shared" si="16"/>
        <v>0</v>
      </c>
      <c r="BH140" s="202">
        <f t="shared" si="17"/>
        <v>0</v>
      </c>
      <c r="BI140" s="202">
        <f t="shared" si="18"/>
        <v>0</v>
      </c>
      <c r="BJ140" s="23" t="s">
        <v>79</v>
      </c>
      <c r="BK140" s="202">
        <f t="shared" si="19"/>
        <v>0</v>
      </c>
      <c r="BL140" s="23" t="s">
        <v>175</v>
      </c>
      <c r="BM140" s="23" t="s">
        <v>604</v>
      </c>
    </row>
    <row r="141" spans="2:65" s="1" customFormat="1" ht="16.5" customHeight="1">
      <c r="B141" s="40"/>
      <c r="C141" s="228" t="s">
        <v>324</v>
      </c>
      <c r="D141" s="228" t="s">
        <v>260</v>
      </c>
      <c r="E141" s="229" t="s">
        <v>1909</v>
      </c>
      <c r="F141" s="230" t="s">
        <v>1910</v>
      </c>
      <c r="G141" s="231" t="s">
        <v>458</v>
      </c>
      <c r="H141" s="232">
        <v>1</v>
      </c>
      <c r="I141" s="233"/>
      <c r="J141" s="234">
        <f t="shared" si="10"/>
        <v>0</v>
      </c>
      <c r="K141" s="230" t="s">
        <v>21</v>
      </c>
      <c r="L141" s="235"/>
      <c r="M141" s="236" t="s">
        <v>21</v>
      </c>
      <c r="N141" s="237" t="s">
        <v>42</v>
      </c>
      <c r="O141" s="41"/>
      <c r="P141" s="200">
        <f t="shared" si="11"/>
        <v>0</v>
      </c>
      <c r="Q141" s="200">
        <v>0</v>
      </c>
      <c r="R141" s="200">
        <f t="shared" si="12"/>
        <v>0</v>
      </c>
      <c r="S141" s="200">
        <v>0</v>
      </c>
      <c r="T141" s="201">
        <f t="shared" si="13"/>
        <v>0</v>
      </c>
      <c r="AR141" s="23" t="s">
        <v>208</v>
      </c>
      <c r="AT141" s="23" t="s">
        <v>260</v>
      </c>
      <c r="AU141" s="23" t="s">
        <v>81</v>
      </c>
      <c r="AY141" s="23" t="s">
        <v>168</v>
      </c>
      <c r="BE141" s="202">
        <f t="shared" si="14"/>
        <v>0</v>
      </c>
      <c r="BF141" s="202">
        <f t="shared" si="15"/>
        <v>0</v>
      </c>
      <c r="BG141" s="202">
        <f t="shared" si="16"/>
        <v>0</v>
      </c>
      <c r="BH141" s="202">
        <f t="shared" si="17"/>
        <v>0</v>
      </c>
      <c r="BI141" s="202">
        <f t="shared" si="18"/>
        <v>0</v>
      </c>
      <c r="BJ141" s="23" t="s">
        <v>79</v>
      </c>
      <c r="BK141" s="202">
        <f t="shared" si="19"/>
        <v>0</v>
      </c>
      <c r="BL141" s="23" t="s">
        <v>175</v>
      </c>
      <c r="BM141" s="23" t="s">
        <v>615</v>
      </c>
    </row>
    <row r="142" spans="2:65" s="1" customFormat="1" ht="16.5" customHeight="1">
      <c r="B142" s="40"/>
      <c r="C142" s="228" t="s">
        <v>329</v>
      </c>
      <c r="D142" s="228" t="s">
        <v>260</v>
      </c>
      <c r="E142" s="229" t="s">
        <v>1911</v>
      </c>
      <c r="F142" s="230" t="s">
        <v>1912</v>
      </c>
      <c r="G142" s="231" t="s">
        <v>458</v>
      </c>
      <c r="H142" s="232">
        <v>3</v>
      </c>
      <c r="I142" s="233"/>
      <c r="J142" s="234">
        <f t="shared" si="10"/>
        <v>0</v>
      </c>
      <c r="K142" s="230" t="s">
        <v>21</v>
      </c>
      <c r="L142" s="235"/>
      <c r="M142" s="236" t="s">
        <v>21</v>
      </c>
      <c r="N142" s="237" t="s">
        <v>42</v>
      </c>
      <c r="O142" s="41"/>
      <c r="P142" s="200">
        <f t="shared" si="11"/>
        <v>0</v>
      </c>
      <c r="Q142" s="200">
        <v>0</v>
      </c>
      <c r="R142" s="200">
        <f t="shared" si="12"/>
        <v>0</v>
      </c>
      <c r="S142" s="200">
        <v>0</v>
      </c>
      <c r="T142" s="201">
        <f t="shared" si="13"/>
        <v>0</v>
      </c>
      <c r="AR142" s="23" t="s">
        <v>208</v>
      </c>
      <c r="AT142" s="23" t="s">
        <v>260</v>
      </c>
      <c r="AU142" s="23" t="s">
        <v>81</v>
      </c>
      <c r="AY142" s="23" t="s">
        <v>168</v>
      </c>
      <c r="BE142" s="202">
        <f t="shared" si="14"/>
        <v>0</v>
      </c>
      <c r="BF142" s="202">
        <f t="shared" si="15"/>
        <v>0</v>
      </c>
      <c r="BG142" s="202">
        <f t="shared" si="16"/>
        <v>0</v>
      </c>
      <c r="BH142" s="202">
        <f t="shared" si="17"/>
        <v>0</v>
      </c>
      <c r="BI142" s="202">
        <f t="shared" si="18"/>
        <v>0</v>
      </c>
      <c r="BJ142" s="23" t="s">
        <v>79</v>
      </c>
      <c r="BK142" s="202">
        <f t="shared" si="19"/>
        <v>0</v>
      </c>
      <c r="BL142" s="23" t="s">
        <v>175</v>
      </c>
      <c r="BM142" s="23" t="s">
        <v>624</v>
      </c>
    </row>
    <row r="143" spans="2:65" s="1" customFormat="1" ht="16.5" customHeight="1">
      <c r="B143" s="40"/>
      <c r="C143" s="228" t="s">
        <v>334</v>
      </c>
      <c r="D143" s="228" t="s">
        <v>260</v>
      </c>
      <c r="E143" s="229" t="s">
        <v>1913</v>
      </c>
      <c r="F143" s="230" t="s">
        <v>1914</v>
      </c>
      <c r="G143" s="231" t="s">
        <v>458</v>
      </c>
      <c r="H143" s="232">
        <v>5</v>
      </c>
      <c r="I143" s="233"/>
      <c r="J143" s="234">
        <f t="shared" si="10"/>
        <v>0</v>
      </c>
      <c r="K143" s="230" t="s">
        <v>21</v>
      </c>
      <c r="L143" s="235"/>
      <c r="M143" s="236" t="s">
        <v>21</v>
      </c>
      <c r="N143" s="237" t="s">
        <v>42</v>
      </c>
      <c r="O143" s="41"/>
      <c r="P143" s="200">
        <f t="shared" si="11"/>
        <v>0</v>
      </c>
      <c r="Q143" s="200">
        <v>0</v>
      </c>
      <c r="R143" s="200">
        <f t="shared" si="12"/>
        <v>0</v>
      </c>
      <c r="S143" s="200">
        <v>0</v>
      </c>
      <c r="T143" s="201">
        <f t="shared" si="13"/>
        <v>0</v>
      </c>
      <c r="AR143" s="23" t="s">
        <v>208</v>
      </c>
      <c r="AT143" s="23" t="s">
        <v>260</v>
      </c>
      <c r="AU143" s="23" t="s">
        <v>81</v>
      </c>
      <c r="AY143" s="23" t="s">
        <v>168</v>
      </c>
      <c r="BE143" s="202">
        <f t="shared" si="14"/>
        <v>0</v>
      </c>
      <c r="BF143" s="202">
        <f t="shared" si="15"/>
        <v>0</v>
      </c>
      <c r="BG143" s="202">
        <f t="shared" si="16"/>
        <v>0</v>
      </c>
      <c r="BH143" s="202">
        <f t="shared" si="17"/>
        <v>0</v>
      </c>
      <c r="BI143" s="202">
        <f t="shared" si="18"/>
        <v>0</v>
      </c>
      <c r="BJ143" s="23" t="s">
        <v>79</v>
      </c>
      <c r="BK143" s="202">
        <f t="shared" si="19"/>
        <v>0</v>
      </c>
      <c r="BL143" s="23" t="s">
        <v>175</v>
      </c>
      <c r="BM143" s="23" t="s">
        <v>634</v>
      </c>
    </row>
    <row r="144" spans="2:65" s="1" customFormat="1" ht="16.5" customHeight="1">
      <c r="B144" s="40"/>
      <c r="C144" s="228" t="s">
        <v>339</v>
      </c>
      <c r="D144" s="228" t="s">
        <v>260</v>
      </c>
      <c r="E144" s="229" t="s">
        <v>1915</v>
      </c>
      <c r="F144" s="230" t="s">
        <v>1916</v>
      </c>
      <c r="G144" s="231" t="s">
        <v>458</v>
      </c>
      <c r="H144" s="232">
        <v>2</v>
      </c>
      <c r="I144" s="233"/>
      <c r="J144" s="234">
        <f t="shared" si="10"/>
        <v>0</v>
      </c>
      <c r="K144" s="230" t="s">
        <v>21</v>
      </c>
      <c r="L144" s="235"/>
      <c r="M144" s="236" t="s">
        <v>21</v>
      </c>
      <c r="N144" s="237" t="s">
        <v>42</v>
      </c>
      <c r="O144" s="41"/>
      <c r="P144" s="200">
        <f t="shared" si="11"/>
        <v>0</v>
      </c>
      <c r="Q144" s="200">
        <v>0</v>
      </c>
      <c r="R144" s="200">
        <f t="shared" si="12"/>
        <v>0</v>
      </c>
      <c r="S144" s="200">
        <v>0</v>
      </c>
      <c r="T144" s="201">
        <f t="shared" si="13"/>
        <v>0</v>
      </c>
      <c r="AR144" s="23" t="s">
        <v>208</v>
      </c>
      <c r="AT144" s="23" t="s">
        <v>260</v>
      </c>
      <c r="AU144" s="23" t="s">
        <v>81</v>
      </c>
      <c r="AY144" s="23" t="s">
        <v>168</v>
      </c>
      <c r="BE144" s="202">
        <f t="shared" si="14"/>
        <v>0</v>
      </c>
      <c r="BF144" s="202">
        <f t="shared" si="15"/>
        <v>0</v>
      </c>
      <c r="BG144" s="202">
        <f t="shared" si="16"/>
        <v>0</v>
      </c>
      <c r="BH144" s="202">
        <f t="shared" si="17"/>
        <v>0</v>
      </c>
      <c r="BI144" s="202">
        <f t="shared" si="18"/>
        <v>0</v>
      </c>
      <c r="BJ144" s="23" t="s">
        <v>79</v>
      </c>
      <c r="BK144" s="202">
        <f t="shared" si="19"/>
        <v>0</v>
      </c>
      <c r="BL144" s="23" t="s">
        <v>175</v>
      </c>
      <c r="BM144" s="23" t="s">
        <v>645</v>
      </c>
    </row>
    <row r="145" spans="2:65" s="1" customFormat="1" ht="16.5" customHeight="1">
      <c r="B145" s="40"/>
      <c r="C145" s="228" t="s">
        <v>344</v>
      </c>
      <c r="D145" s="228" t="s">
        <v>260</v>
      </c>
      <c r="E145" s="229" t="s">
        <v>1917</v>
      </c>
      <c r="F145" s="230" t="s">
        <v>1918</v>
      </c>
      <c r="G145" s="231" t="s">
        <v>458</v>
      </c>
      <c r="H145" s="232">
        <v>1</v>
      </c>
      <c r="I145" s="233"/>
      <c r="J145" s="234">
        <f t="shared" si="10"/>
        <v>0</v>
      </c>
      <c r="K145" s="230" t="s">
        <v>21</v>
      </c>
      <c r="L145" s="235"/>
      <c r="M145" s="236" t="s">
        <v>21</v>
      </c>
      <c r="N145" s="237" t="s">
        <v>42</v>
      </c>
      <c r="O145" s="41"/>
      <c r="P145" s="200">
        <f t="shared" si="11"/>
        <v>0</v>
      </c>
      <c r="Q145" s="200">
        <v>0</v>
      </c>
      <c r="R145" s="200">
        <f t="shared" si="12"/>
        <v>0</v>
      </c>
      <c r="S145" s="200">
        <v>0</v>
      </c>
      <c r="T145" s="201">
        <f t="shared" si="13"/>
        <v>0</v>
      </c>
      <c r="AR145" s="23" t="s">
        <v>208</v>
      </c>
      <c r="AT145" s="23" t="s">
        <v>260</v>
      </c>
      <c r="AU145" s="23" t="s">
        <v>81</v>
      </c>
      <c r="AY145" s="23" t="s">
        <v>168</v>
      </c>
      <c r="BE145" s="202">
        <f t="shared" si="14"/>
        <v>0</v>
      </c>
      <c r="BF145" s="202">
        <f t="shared" si="15"/>
        <v>0</v>
      </c>
      <c r="BG145" s="202">
        <f t="shared" si="16"/>
        <v>0</v>
      </c>
      <c r="BH145" s="202">
        <f t="shared" si="17"/>
        <v>0</v>
      </c>
      <c r="BI145" s="202">
        <f t="shared" si="18"/>
        <v>0</v>
      </c>
      <c r="BJ145" s="23" t="s">
        <v>79</v>
      </c>
      <c r="BK145" s="202">
        <f t="shared" si="19"/>
        <v>0</v>
      </c>
      <c r="BL145" s="23" t="s">
        <v>175</v>
      </c>
      <c r="BM145" s="23" t="s">
        <v>656</v>
      </c>
    </row>
    <row r="146" spans="2:65" s="1" customFormat="1" ht="16.5" customHeight="1">
      <c r="B146" s="40"/>
      <c r="C146" s="228" t="s">
        <v>348</v>
      </c>
      <c r="D146" s="228" t="s">
        <v>260</v>
      </c>
      <c r="E146" s="229" t="s">
        <v>1919</v>
      </c>
      <c r="F146" s="230" t="s">
        <v>1920</v>
      </c>
      <c r="G146" s="231" t="s">
        <v>458</v>
      </c>
      <c r="H146" s="232">
        <v>1</v>
      </c>
      <c r="I146" s="233"/>
      <c r="J146" s="234">
        <f t="shared" si="10"/>
        <v>0</v>
      </c>
      <c r="K146" s="230" t="s">
        <v>21</v>
      </c>
      <c r="L146" s="235"/>
      <c r="M146" s="236" t="s">
        <v>21</v>
      </c>
      <c r="N146" s="237" t="s">
        <v>42</v>
      </c>
      <c r="O146" s="41"/>
      <c r="P146" s="200">
        <f t="shared" si="11"/>
        <v>0</v>
      </c>
      <c r="Q146" s="200">
        <v>0</v>
      </c>
      <c r="R146" s="200">
        <f t="shared" si="12"/>
        <v>0</v>
      </c>
      <c r="S146" s="200">
        <v>0</v>
      </c>
      <c r="T146" s="201">
        <f t="shared" si="13"/>
        <v>0</v>
      </c>
      <c r="AR146" s="23" t="s">
        <v>208</v>
      </c>
      <c r="AT146" s="23" t="s">
        <v>260</v>
      </c>
      <c r="AU146" s="23" t="s">
        <v>81</v>
      </c>
      <c r="AY146" s="23" t="s">
        <v>168</v>
      </c>
      <c r="BE146" s="202">
        <f t="shared" si="14"/>
        <v>0</v>
      </c>
      <c r="BF146" s="202">
        <f t="shared" si="15"/>
        <v>0</v>
      </c>
      <c r="BG146" s="202">
        <f t="shared" si="16"/>
        <v>0</v>
      </c>
      <c r="BH146" s="202">
        <f t="shared" si="17"/>
        <v>0</v>
      </c>
      <c r="BI146" s="202">
        <f t="shared" si="18"/>
        <v>0</v>
      </c>
      <c r="BJ146" s="23" t="s">
        <v>79</v>
      </c>
      <c r="BK146" s="202">
        <f t="shared" si="19"/>
        <v>0</v>
      </c>
      <c r="BL146" s="23" t="s">
        <v>175</v>
      </c>
      <c r="BM146" s="23" t="s">
        <v>664</v>
      </c>
    </row>
    <row r="147" spans="2:65" s="1" customFormat="1" ht="16.5" customHeight="1">
      <c r="B147" s="40"/>
      <c r="C147" s="228" t="s">
        <v>352</v>
      </c>
      <c r="D147" s="228" t="s">
        <v>260</v>
      </c>
      <c r="E147" s="229" t="s">
        <v>1921</v>
      </c>
      <c r="F147" s="230" t="s">
        <v>1922</v>
      </c>
      <c r="G147" s="231" t="s">
        <v>458</v>
      </c>
      <c r="H147" s="232">
        <v>1</v>
      </c>
      <c r="I147" s="233"/>
      <c r="J147" s="234">
        <f t="shared" si="10"/>
        <v>0</v>
      </c>
      <c r="K147" s="230" t="s">
        <v>21</v>
      </c>
      <c r="L147" s="235"/>
      <c r="M147" s="236" t="s">
        <v>21</v>
      </c>
      <c r="N147" s="237" t="s">
        <v>42</v>
      </c>
      <c r="O147" s="41"/>
      <c r="P147" s="200">
        <f t="shared" si="11"/>
        <v>0</v>
      </c>
      <c r="Q147" s="200">
        <v>0</v>
      </c>
      <c r="R147" s="200">
        <f t="shared" si="12"/>
        <v>0</v>
      </c>
      <c r="S147" s="200">
        <v>0</v>
      </c>
      <c r="T147" s="201">
        <f t="shared" si="13"/>
        <v>0</v>
      </c>
      <c r="AR147" s="23" t="s">
        <v>208</v>
      </c>
      <c r="AT147" s="23" t="s">
        <v>260</v>
      </c>
      <c r="AU147" s="23" t="s">
        <v>81</v>
      </c>
      <c r="AY147" s="23" t="s">
        <v>168</v>
      </c>
      <c r="BE147" s="202">
        <f t="shared" si="14"/>
        <v>0</v>
      </c>
      <c r="BF147" s="202">
        <f t="shared" si="15"/>
        <v>0</v>
      </c>
      <c r="BG147" s="202">
        <f t="shared" si="16"/>
        <v>0</v>
      </c>
      <c r="BH147" s="202">
        <f t="shared" si="17"/>
        <v>0</v>
      </c>
      <c r="BI147" s="202">
        <f t="shared" si="18"/>
        <v>0</v>
      </c>
      <c r="BJ147" s="23" t="s">
        <v>79</v>
      </c>
      <c r="BK147" s="202">
        <f t="shared" si="19"/>
        <v>0</v>
      </c>
      <c r="BL147" s="23" t="s">
        <v>175</v>
      </c>
      <c r="BM147" s="23" t="s">
        <v>676</v>
      </c>
    </row>
    <row r="148" spans="2:65" s="1" customFormat="1" ht="25.5" customHeight="1">
      <c r="B148" s="40"/>
      <c r="C148" s="191" t="s">
        <v>357</v>
      </c>
      <c r="D148" s="191" t="s">
        <v>170</v>
      </c>
      <c r="E148" s="192" t="s">
        <v>1923</v>
      </c>
      <c r="F148" s="193" t="s">
        <v>1924</v>
      </c>
      <c r="G148" s="194" t="s">
        <v>458</v>
      </c>
      <c r="H148" s="195">
        <v>2</v>
      </c>
      <c r="I148" s="196"/>
      <c r="J148" s="197">
        <f t="shared" si="10"/>
        <v>0</v>
      </c>
      <c r="K148" s="193" t="s">
        <v>21</v>
      </c>
      <c r="L148" s="60"/>
      <c r="M148" s="198" t="s">
        <v>21</v>
      </c>
      <c r="N148" s="199" t="s">
        <v>42</v>
      </c>
      <c r="O148" s="41"/>
      <c r="P148" s="200">
        <f t="shared" si="11"/>
        <v>0</v>
      </c>
      <c r="Q148" s="200">
        <v>0</v>
      </c>
      <c r="R148" s="200">
        <f t="shared" si="12"/>
        <v>0</v>
      </c>
      <c r="S148" s="200">
        <v>0</v>
      </c>
      <c r="T148" s="201">
        <f t="shared" si="13"/>
        <v>0</v>
      </c>
      <c r="AR148" s="23" t="s">
        <v>175</v>
      </c>
      <c r="AT148" s="23" t="s">
        <v>170</v>
      </c>
      <c r="AU148" s="23" t="s">
        <v>81</v>
      </c>
      <c r="AY148" s="23" t="s">
        <v>168</v>
      </c>
      <c r="BE148" s="202">
        <f t="shared" si="14"/>
        <v>0</v>
      </c>
      <c r="BF148" s="202">
        <f t="shared" si="15"/>
        <v>0</v>
      </c>
      <c r="BG148" s="202">
        <f t="shared" si="16"/>
        <v>0</v>
      </c>
      <c r="BH148" s="202">
        <f t="shared" si="17"/>
        <v>0</v>
      </c>
      <c r="BI148" s="202">
        <f t="shared" si="18"/>
        <v>0</v>
      </c>
      <c r="BJ148" s="23" t="s">
        <v>79</v>
      </c>
      <c r="BK148" s="202">
        <f t="shared" si="19"/>
        <v>0</v>
      </c>
      <c r="BL148" s="23" t="s">
        <v>175</v>
      </c>
      <c r="BM148" s="23" t="s">
        <v>684</v>
      </c>
    </row>
    <row r="149" spans="2:65" s="1" customFormat="1" ht="16.5" customHeight="1">
      <c r="B149" s="40"/>
      <c r="C149" s="228" t="s">
        <v>362</v>
      </c>
      <c r="D149" s="228" t="s">
        <v>260</v>
      </c>
      <c r="E149" s="229" t="s">
        <v>1925</v>
      </c>
      <c r="F149" s="230" t="s">
        <v>1926</v>
      </c>
      <c r="G149" s="231" t="s">
        <v>458</v>
      </c>
      <c r="H149" s="232">
        <v>2</v>
      </c>
      <c r="I149" s="233"/>
      <c r="J149" s="234">
        <f t="shared" si="10"/>
        <v>0</v>
      </c>
      <c r="K149" s="230" t="s">
        <v>21</v>
      </c>
      <c r="L149" s="235"/>
      <c r="M149" s="236" t="s">
        <v>21</v>
      </c>
      <c r="N149" s="237" t="s">
        <v>42</v>
      </c>
      <c r="O149" s="41"/>
      <c r="P149" s="200">
        <f t="shared" si="11"/>
        <v>0</v>
      </c>
      <c r="Q149" s="200">
        <v>0</v>
      </c>
      <c r="R149" s="200">
        <f t="shared" si="12"/>
        <v>0</v>
      </c>
      <c r="S149" s="200">
        <v>0</v>
      </c>
      <c r="T149" s="201">
        <f t="shared" si="13"/>
        <v>0</v>
      </c>
      <c r="AR149" s="23" t="s">
        <v>208</v>
      </c>
      <c r="AT149" s="23" t="s">
        <v>260</v>
      </c>
      <c r="AU149" s="23" t="s">
        <v>81</v>
      </c>
      <c r="AY149" s="23" t="s">
        <v>168</v>
      </c>
      <c r="BE149" s="202">
        <f t="shared" si="14"/>
        <v>0</v>
      </c>
      <c r="BF149" s="202">
        <f t="shared" si="15"/>
        <v>0</v>
      </c>
      <c r="BG149" s="202">
        <f t="shared" si="16"/>
        <v>0</v>
      </c>
      <c r="BH149" s="202">
        <f t="shared" si="17"/>
        <v>0</v>
      </c>
      <c r="BI149" s="202">
        <f t="shared" si="18"/>
        <v>0</v>
      </c>
      <c r="BJ149" s="23" t="s">
        <v>79</v>
      </c>
      <c r="BK149" s="202">
        <f t="shared" si="19"/>
        <v>0</v>
      </c>
      <c r="BL149" s="23" t="s">
        <v>175</v>
      </c>
      <c r="BM149" s="23" t="s">
        <v>693</v>
      </c>
    </row>
    <row r="150" spans="2:65" s="1" customFormat="1" ht="25.5" customHeight="1">
      <c r="B150" s="40"/>
      <c r="C150" s="191" t="s">
        <v>245</v>
      </c>
      <c r="D150" s="191" t="s">
        <v>170</v>
      </c>
      <c r="E150" s="192" t="s">
        <v>1927</v>
      </c>
      <c r="F150" s="193" t="s">
        <v>1928</v>
      </c>
      <c r="G150" s="194" t="s">
        <v>458</v>
      </c>
      <c r="H150" s="195">
        <v>2</v>
      </c>
      <c r="I150" s="196"/>
      <c r="J150" s="197">
        <f t="shared" si="10"/>
        <v>0</v>
      </c>
      <c r="K150" s="193" t="s">
        <v>174</v>
      </c>
      <c r="L150" s="60"/>
      <c r="M150" s="198" t="s">
        <v>21</v>
      </c>
      <c r="N150" s="199" t="s">
        <v>42</v>
      </c>
      <c r="O150" s="41"/>
      <c r="P150" s="200">
        <f t="shared" si="11"/>
        <v>0</v>
      </c>
      <c r="Q150" s="200">
        <v>0</v>
      </c>
      <c r="R150" s="200">
        <f t="shared" si="12"/>
        <v>0</v>
      </c>
      <c r="S150" s="200">
        <v>0</v>
      </c>
      <c r="T150" s="201">
        <f t="shared" si="13"/>
        <v>0</v>
      </c>
      <c r="AR150" s="23" t="s">
        <v>175</v>
      </c>
      <c r="AT150" s="23" t="s">
        <v>170</v>
      </c>
      <c r="AU150" s="23" t="s">
        <v>81</v>
      </c>
      <c r="AY150" s="23" t="s">
        <v>168</v>
      </c>
      <c r="BE150" s="202">
        <f t="shared" si="14"/>
        <v>0</v>
      </c>
      <c r="BF150" s="202">
        <f t="shared" si="15"/>
        <v>0</v>
      </c>
      <c r="BG150" s="202">
        <f t="shared" si="16"/>
        <v>0</v>
      </c>
      <c r="BH150" s="202">
        <f t="shared" si="17"/>
        <v>0</v>
      </c>
      <c r="BI150" s="202">
        <f t="shared" si="18"/>
        <v>0</v>
      </c>
      <c r="BJ150" s="23" t="s">
        <v>79</v>
      </c>
      <c r="BK150" s="202">
        <f t="shared" si="19"/>
        <v>0</v>
      </c>
      <c r="BL150" s="23" t="s">
        <v>175</v>
      </c>
      <c r="BM150" s="23" t="s">
        <v>701</v>
      </c>
    </row>
    <row r="151" spans="2:65" s="1" customFormat="1" ht="16.5" customHeight="1">
      <c r="B151" s="40"/>
      <c r="C151" s="228" t="s">
        <v>250</v>
      </c>
      <c r="D151" s="228" t="s">
        <v>260</v>
      </c>
      <c r="E151" s="229" t="s">
        <v>1929</v>
      </c>
      <c r="F151" s="230" t="s">
        <v>1930</v>
      </c>
      <c r="G151" s="231" t="s">
        <v>458</v>
      </c>
      <c r="H151" s="232">
        <v>2</v>
      </c>
      <c r="I151" s="233"/>
      <c r="J151" s="234">
        <f t="shared" si="10"/>
        <v>0</v>
      </c>
      <c r="K151" s="230" t="s">
        <v>21</v>
      </c>
      <c r="L151" s="235"/>
      <c r="M151" s="236" t="s">
        <v>21</v>
      </c>
      <c r="N151" s="237" t="s">
        <v>42</v>
      </c>
      <c r="O151" s="41"/>
      <c r="P151" s="200">
        <f t="shared" si="11"/>
        <v>0</v>
      </c>
      <c r="Q151" s="200">
        <v>0</v>
      </c>
      <c r="R151" s="200">
        <f t="shared" si="12"/>
        <v>0</v>
      </c>
      <c r="S151" s="200">
        <v>0</v>
      </c>
      <c r="T151" s="201">
        <f t="shared" si="13"/>
        <v>0</v>
      </c>
      <c r="AR151" s="23" t="s">
        <v>208</v>
      </c>
      <c r="AT151" s="23" t="s">
        <v>260</v>
      </c>
      <c r="AU151" s="23" t="s">
        <v>81</v>
      </c>
      <c r="AY151" s="23" t="s">
        <v>168</v>
      </c>
      <c r="BE151" s="202">
        <f t="shared" si="14"/>
        <v>0</v>
      </c>
      <c r="BF151" s="202">
        <f t="shared" si="15"/>
        <v>0</v>
      </c>
      <c r="BG151" s="202">
        <f t="shared" si="16"/>
        <v>0</v>
      </c>
      <c r="BH151" s="202">
        <f t="shared" si="17"/>
        <v>0</v>
      </c>
      <c r="BI151" s="202">
        <f t="shared" si="18"/>
        <v>0</v>
      </c>
      <c r="BJ151" s="23" t="s">
        <v>79</v>
      </c>
      <c r="BK151" s="202">
        <f t="shared" si="19"/>
        <v>0</v>
      </c>
      <c r="BL151" s="23" t="s">
        <v>175</v>
      </c>
      <c r="BM151" s="23" t="s">
        <v>712</v>
      </c>
    </row>
    <row r="152" spans="2:65" s="1" customFormat="1" ht="16.5" customHeight="1">
      <c r="B152" s="40"/>
      <c r="C152" s="228" t="s">
        <v>519</v>
      </c>
      <c r="D152" s="228" t="s">
        <v>260</v>
      </c>
      <c r="E152" s="229" t="s">
        <v>1931</v>
      </c>
      <c r="F152" s="230" t="s">
        <v>1932</v>
      </c>
      <c r="G152" s="231" t="s">
        <v>458</v>
      </c>
      <c r="H152" s="232">
        <v>2</v>
      </c>
      <c r="I152" s="233"/>
      <c r="J152" s="234">
        <f t="shared" si="10"/>
        <v>0</v>
      </c>
      <c r="K152" s="230" t="s">
        <v>174</v>
      </c>
      <c r="L152" s="235"/>
      <c r="M152" s="236" t="s">
        <v>21</v>
      </c>
      <c r="N152" s="237" t="s">
        <v>42</v>
      </c>
      <c r="O152" s="41"/>
      <c r="P152" s="200">
        <f t="shared" si="11"/>
        <v>0</v>
      </c>
      <c r="Q152" s="200">
        <v>0</v>
      </c>
      <c r="R152" s="200">
        <f t="shared" si="12"/>
        <v>0</v>
      </c>
      <c r="S152" s="200">
        <v>0</v>
      </c>
      <c r="T152" s="201">
        <f t="shared" si="13"/>
        <v>0</v>
      </c>
      <c r="AR152" s="23" t="s">
        <v>208</v>
      </c>
      <c r="AT152" s="23" t="s">
        <v>260</v>
      </c>
      <c r="AU152" s="23" t="s">
        <v>81</v>
      </c>
      <c r="AY152" s="23" t="s">
        <v>168</v>
      </c>
      <c r="BE152" s="202">
        <f t="shared" si="14"/>
        <v>0</v>
      </c>
      <c r="BF152" s="202">
        <f t="shared" si="15"/>
        <v>0</v>
      </c>
      <c r="BG152" s="202">
        <f t="shared" si="16"/>
        <v>0</v>
      </c>
      <c r="BH152" s="202">
        <f t="shared" si="17"/>
        <v>0</v>
      </c>
      <c r="BI152" s="202">
        <f t="shared" si="18"/>
        <v>0</v>
      </c>
      <c r="BJ152" s="23" t="s">
        <v>79</v>
      </c>
      <c r="BK152" s="202">
        <f t="shared" si="19"/>
        <v>0</v>
      </c>
      <c r="BL152" s="23" t="s">
        <v>175</v>
      </c>
      <c r="BM152" s="23" t="s">
        <v>720</v>
      </c>
    </row>
    <row r="153" spans="2:65" s="1" customFormat="1" ht="25.5" customHeight="1">
      <c r="B153" s="40"/>
      <c r="C153" s="191" t="s">
        <v>524</v>
      </c>
      <c r="D153" s="191" t="s">
        <v>170</v>
      </c>
      <c r="E153" s="192" t="s">
        <v>1933</v>
      </c>
      <c r="F153" s="193" t="s">
        <v>1934</v>
      </c>
      <c r="G153" s="194" t="s">
        <v>458</v>
      </c>
      <c r="H153" s="195">
        <v>3</v>
      </c>
      <c r="I153" s="196"/>
      <c r="J153" s="197">
        <f t="shared" si="10"/>
        <v>0</v>
      </c>
      <c r="K153" s="193" t="s">
        <v>174</v>
      </c>
      <c r="L153" s="60"/>
      <c r="M153" s="198" t="s">
        <v>21</v>
      </c>
      <c r="N153" s="199" t="s">
        <v>42</v>
      </c>
      <c r="O153" s="41"/>
      <c r="P153" s="200">
        <f t="shared" si="11"/>
        <v>0</v>
      </c>
      <c r="Q153" s="200">
        <v>0</v>
      </c>
      <c r="R153" s="200">
        <f t="shared" si="12"/>
        <v>0</v>
      </c>
      <c r="S153" s="200">
        <v>0</v>
      </c>
      <c r="T153" s="201">
        <f t="shared" si="13"/>
        <v>0</v>
      </c>
      <c r="AR153" s="23" t="s">
        <v>175</v>
      </c>
      <c r="AT153" s="23" t="s">
        <v>170</v>
      </c>
      <c r="AU153" s="23" t="s">
        <v>81</v>
      </c>
      <c r="AY153" s="23" t="s">
        <v>168</v>
      </c>
      <c r="BE153" s="202">
        <f t="shared" si="14"/>
        <v>0</v>
      </c>
      <c r="BF153" s="202">
        <f t="shared" si="15"/>
        <v>0</v>
      </c>
      <c r="BG153" s="202">
        <f t="shared" si="16"/>
        <v>0</v>
      </c>
      <c r="BH153" s="202">
        <f t="shared" si="17"/>
        <v>0</v>
      </c>
      <c r="BI153" s="202">
        <f t="shared" si="18"/>
        <v>0</v>
      </c>
      <c r="BJ153" s="23" t="s">
        <v>79</v>
      </c>
      <c r="BK153" s="202">
        <f t="shared" si="19"/>
        <v>0</v>
      </c>
      <c r="BL153" s="23" t="s">
        <v>175</v>
      </c>
      <c r="BM153" s="23" t="s">
        <v>728</v>
      </c>
    </row>
    <row r="154" spans="2:65" s="1" customFormat="1" ht="16.5" customHeight="1">
      <c r="B154" s="40"/>
      <c r="C154" s="228" t="s">
        <v>529</v>
      </c>
      <c r="D154" s="228" t="s">
        <v>260</v>
      </c>
      <c r="E154" s="229" t="s">
        <v>1935</v>
      </c>
      <c r="F154" s="230" t="s">
        <v>1936</v>
      </c>
      <c r="G154" s="231" t="s">
        <v>458</v>
      </c>
      <c r="H154" s="232">
        <v>3</v>
      </c>
      <c r="I154" s="233"/>
      <c r="J154" s="234">
        <f t="shared" si="10"/>
        <v>0</v>
      </c>
      <c r="K154" s="230" t="s">
        <v>21</v>
      </c>
      <c r="L154" s="235"/>
      <c r="M154" s="236" t="s">
        <v>21</v>
      </c>
      <c r="N154" s="237" t="s">
        <v>42</v>
      </c>
      <c r="O154" s="41"/>
      <c r="P154" s="200">
        <f t="shared" si="11"/>
        <v>0</v>
      </c>
      <c r="Q154" s="200">
        <v>0</v>
      </c>
      <c r="R154" s="200">
        <f t="shared" si="12"/>
        <v>0</v>
      </c>
      <c r="S154" s="200">
        <v>0</v>
      </c>
      <c r="T154" s="201">
        <f t="shared" si="13"/>
        <v>0</v>
      </c>
      <c r="AR154" s="23" t="s">
        <v>208</v>
      </c>
      <c r="AT154" s="23" t="s">
        <v>260</v>
      </c>
      <c r="AU154" s="23" t="s">
        <v>81</v>
      </c>
      <c r="AY154" s="23" t="s">
        <v>168</v>
      </c>
      <c r="BE154" s="202">
        <f t="shared" si="14"/>
        <v>0</v>
      </c>
      <c r="BF154" s="202">
        <f t="shared" si="15"/>
        <v>0</v>
      </c>
      <c r="BG154" s="202">
        <f t="shared" si="16"/>
        <v>0</v>
      </c>
      <c r="BH154" s="202">
        <f t="shared" si="17"/>
        <v>0</v>
      </c>
      <c r="BI154" s="202">
        <f t="shared" si="18"/>
        <v>0</v>
      </c>
      <c r="BJ154" s="23" t="s">
        <v>79</v>
      </c>
      <c r="BK154" s="202">
        <f t="shared" si="19"/>
        <v>0</v>
      </c>
      <c r="BL154" s="23" t="s">
        <v>175</v>
      </c>
      <c r="BM154" s="23" t="s">
        <v>740</v>
      </c>
    </row>
    <row r="155" spans="2:65" s="1" customFormat="1" ht="16.5" customHeight="1">
      <c r="B155" s="40"/>
      <c r="C155" s="228" t="s">
        <v>533</v>
      </c>
      <c r="D155" s="228" t="s">
        <v>260</v>
      </c>
      <c r="E155" s="229" t="s">
        <v>1937</v>
      </c>
      <c r="F155" s="230" t="s">
        <v>1938</v>
      </c>
      <c r="G155" s="231" t="s">
        <v>458</v>
      </c>
      <c r="H155" s="232">
        <v>3</v>
      </c>
      <c r="I155" s="233"/>
      <c r="J155" s="234">
        <f t="shared" si="10"/>
        <v>0</v>
      </c>
      <c r="K155" s="230" t="s">
        <v>21</v>
      </c>
      <c r="L155" s="235"/>
      <c r="M155" s="236" t="s">
        <v>21</v>
      </c>
      <c r="N155" s="237" t="s">
        <v>42</v>
      </c>
      <c r="O155" s="41"/>
      <c r="P155" s="200">
        <f t="shared" si="11"/>
        <v>0</v>
      </c>
      <c r="Q155" s="200">
        <v>0</v>
      </c>
      <c r="R155" s="200">
        <f t="shared" si="12"/>
        <v>0</v>
      </c>
      <c r="S155" s="200">
        <v>0</v>
      </c>
      <c r="T155" s="201">
        <f t="shared" si="13"/>
        <v>0</v>
      </c>
      <c r="AR155" s="23" t="s">
        <v>208</v>
      </c>
      <c r="AT155" s="23" t="s">
        <v>260</v>
      </c>
      <c r="AU155" s="23" t="s">
        <v>81</v>
      </c>
      <c r="AY155" s="23" t="s">
        <v>168</v>
      </c>
      <c r="BE155" s="202">
        <f t="shared" si="14"/>
        <v>0</v>
      </c>
      <c r="BF155" s="202">
        <f t="shared" si="15"/>
        <v>0</v>
      </c>
      <c r="BG155" s="202">
        <f t="shared" si="16"/>
        <v>0</v>
      </c>
      <c r="BH155" s="202">
        <f t="shared" si="17"/>
        <v>0</v>
      </c>
      <c r="BI155" s="202">
        <f t="shared" si="18"/>
        <v>0</v>
      </c>
      <c r="BJ155" s="23" t="s">
        <v>79</v>
      </c>
      <c r="BK155" s="202">
        <f t="shared" si="19"/>
        <v>0</v>
      </c>
      <c r="BL155" s="23" t="s">
        <v>175</v>
      </c>
      <c r="BM155" s="23" t="s">
        <v>748</v>
      </c>
    </row>
    <row r="156" spans="2:65" s="1" customFormat="1" ht="16.5" customHeight="1">
      <c r="B156" s="40"/>
      <c r="C156" s="191" t="s">
        <v>537</v>
      </c>
      <c r="D156" s="191" t="s">
        <v>170</v>
      </c>
      <c r="E156" s="192" t="s">
        <v>1939</v>
      </c>
      <c r="F156" s="193" t="s">
        <v>1940</v>
      </c>
      <c r="G156" s="194" t="s">
        <v>458</v>
      </c>
      <c r="H156" s="195">
        <v>5</v>
      </c>
      <c r="I156" s="196"/>
      <c r="J156" s="197">
        <f t="shared" si="10"/>
        <v>0</v>
      </c>
      <c r="K156" s="193" t="s">
        <v>174</v>
      </c>
      <c r="L156" s="60"/>
      <c r="M156" s="198" t="s">
        <v>21</v>
      </c>
      <c r="N156" s="199" t="s">
        <v>42</v>
      </c>
      <c r="O156" s="41"/>
      <c r="P156" s="200">
        <f t="shared" si="11"/>
        <v>0</v>
      </c>
      <c r="Q156" s="200">
        <v>0</v>
      </c>
      <c r="R156" s="200">
        <f t="shared" si="12"/>
        <v>0</v>
      </c>
      <c r="S156" s="200">
        <v>0</v>
      </c>
      <c r="T156" s="201">
        <f t="shared" si="13"/>
        <v>0</v>
      </c>
      <c r="AR156" s="23" t="s">
        <v>175</v>
      </c>
      <c r="AT156" s="23" t="s">
        <v>170</v>
      </c>
      <c r="AU156" s="23" t="s">
        <v>81</v>
      </c>
      <c r="AY156" s="23" t="s">
        <v>168</v>
      </c>
      <c r="BE156" s="202">
        <f t="shared" si="14"/>
        <v>0</v>
      </c>
      <c r="BF156" s="202">
        <f t="shared" si="15"/>
        <v>0</v>
      </c>
      <c r="BG156" s="202">
        <f t="shared" si="16"/>
        <v>0</v>
      </c>
      <c r="BH156" s="202">
        <f t="shared" si="17"/>
        <v>0</v>
      </c>
      <c r="BI156" s="202">
        <f t="shared" si="18"/>
        <v>0</v>
      </c>
      <c r="BJ156" s="23" t="s">
        <v>79</v>
      </c>
      <c r="BK156" s="202">
        <f t="shared" si="19"/>
        <v>0</v>
      </c>
      <c r="BL156" s="23" t="s">
        <v>175</v>
      </c>
      <c r="BM156" s="23" t="s">
        <v>758</v>
      </c>
    </row>
    <row r="157" spans="2:65" s="1" customFormat="1" ht="25.5" customHeight="1">
      <c r="B157" s="40"/>
      <c r="C157" s="228" t="s">
        <v>542</v>
      </c>
      <c r="D157" s="228" t="s">
        <v>260</v>
      </c>
      <c r="E157" s="229" t="s">
        <v>1941</v>
      </c>
      <c r="F157" s="230" t="s">
        <v>1942</v>
      </c>
      <c r="G157" s="231" t="s">
        <v>458</v>
      </c>
      <c r="H157" s="232">
        <v>5</v>
      </c>
      <c r="I157" s="233"/>
      <c r="J157" s="234">
        <f t="shared" si="10"/>
        <v>0</v>
      </c>
      <c r="K157" s="230" t="s">
        <v>174</v>
      </c>
      <c r="L157" s="235"/>
      <c r="M157" s="236" t="s">
        <v>21</v>
      </c>
      <c r="N157" s="237" t="s">
        <v>42</v>
      </c>
      <c r="O157" s="41"/>
      <c r="P157" s="200">
        <f t="shared" si="11"/>
        <v>0</v>
      </c>
      <c r="Q157" s="200">
        <v>0</v>
      </c>
      <c r="R157" s="200">
        <f t="shared" si="12"/>
        <v>0</v>
      </c>
      <c r="S157" s="200">
        <v>0</v>
      </c>
      <c r="T157" s="201">
        <f t="shared" si="13"/>
        <v>0</v>
      </c>
      <c r="AR157" s="23" t="s">
        <v>208</v>
      </c>
      <c r="AT157" s="23" t="s">
        <v>260</v>
      </c>
      <c r="AU157" s="23" t="s">
        <v>81</v>
      </c>
      <c r="AY157" s="23" t="s">
        <v>168</v>
      </c>
      <c r="BE157" s="202">
        <f t="shared" si="14"/>
        <v>0</v>
      </c>
      <c r="BF157" s="202">
        <f t="shared" si="15"/>
        <v>0</v>
      </c>
      <c r="BG157" s="202">
        <f t="shared" si="16"/>
        <v>0</v>
      </c>
      <c r="BH157" s="202">
        <f t="shared" si="17"/>
        <v>0</v>
      </c>
      <c r="BI157" s="202">
        <f t="shared" si="18"/>
        <v>0</v>
      </c>
      <c r="BJ157" s="23" t="s">
        <v>79</v>
      </c>
      <c r="BK157" s="202">
        <f t="shared" si="19"/>
        <v>0</v>
      </c>
      <c r="BL157" s="23" t="s">
        <v>175</v>
      </c>
      <c r="BM157" s="23" t="s">
        <v>1317</v>
      </c>
    </row>
    <row r="158" spans="2:65" s="1" customFormat="1" ht="16.5" customHeight="1">
      <c r="B158" s="40"/>
      <c r="C158" s="191" t="s">
        <v>546</v>
      </c>
      <c r="D158" s="191" t="s">
        <v>170</v>
      </c>
      <c r="E158" s="192" t="s">
        <v>1943</v>
      </c>
      <c r="F158" s="193" t="s">
        <v>1944</v>
      </c>
      <c r="G158" s="194" t="s">
        <v>195</v>
      </c>
      <c r="H158" s="195">
        <v>194</v>
      </c>
      <c r="I158" s="196"/>
      <c r="J158" s="197">
        <f t="shared" si="10"/>
        <v>0</v>
      </c>
      <c r="K158" s="193" t="s">
        <v>174</v>
      </c>
      <c r="L158" s="60"/>
      <c r="M158" s="198" t="s">
        <v>21</v>
      </c>
      <c r="N158" s="199" t="s">
        <v>42</v>
      </c>
      <c r="O158" s="41"/>
      <c r="P158" s="200">
        <f t="shared" si="11"/>
        <v>0</v>
      </c>
      <c r="Q158" s="200">
        <v>0</v>
      </c>
      <c r="R158" s="200">
        <f t="shared" si="12"/>
        <v>0</v>
      </c>
      <c r="S158" s="200">
        <v>0</v>
      </c>
      <c r="T158" s="201">
        <f t="shared" si="13"/>
        <v>0</v>
      </c>
      <c r="AR158" s="23" t="s">
        <v>175</v>
      </c>
      <c r="AT158" s="23" t="s">
        <v>170</v>
      </c>
      <c r="AU158" s="23" t="s">
        <v>81</v>
      </c>
      <c r="AY158" s="23" t="s">
        <v>168</v>
      </c>
      <c r="BE158" s="202">
        <f t="shared" si="14"/>
        <v>0</v>
      </c>
      <c r="BF158" s="202">
        <f t="shared" si="15"/>
        <v>0</v>
      </c>
      <c r="BG158" s="202">
        <f t="shared" si="16"/>
        <v>0</v>
      </c>
      <c r="BH158" s="202">
        <f t="shared" si="17"/>
        <v>0</v>
      </c>
      <c r="BI158" s="202">
        <f t="shared" si="18"/>
        <v>0</v>
      </c>
      <c r="BJ158" s="23" t="s">
        <v>79</v>
      </c>
      <c r="BK158" s="202">
        <f t="shared" si="19"/>
        <v>0</v>
      </c>
      <c r="BL158" s="23" t="s">
        <v>175</v>
      </c>
      <c r="BM158" s="23" t="s">
        <v>1325</v>
      </c>
    </row>
    <row r="159" spans="2:65" s="1" customFormat="1" ht="16.5" customHeight="1">
      <c r="B159" s="40"/>
      <c r="C159" s="191" t="s">
        <v>551</v>
      </c>
      <c r="D159" s="191" t="s">
        <v>170</v>
      </c>
      <c r="E159" s="192" t="s">
        <v>1945</v>
      </c>
      <c r="F159" s="193" t="s">
        <v>1946</v>
      </c>
      <c r="G159" s="194" t="s">
        <v>195</v>
      </c>
      <c r="H159" s="195">
        <v>194</v>
      </c>
      <c r="I159" s="196"/>
      <c r="J159" s="197">
        <f t="shared" si="10"/>
        <v>0</v>
      </c>
      <c r="K159" s="193" t="s">
        <v>174</v>
      </c>
      <c r="L159" s="60"/>
      <c r="M159" s="198" t="s">
        <v>21</v>
      </c>
      <c r="N159" s="199" t="s">
        <v>42</v>
      </c>
      <c r="O159" s="41"/>
      <c r="P159" s="200">
        <f t="shared" si="11"/>
        <v>0</v>
      </c>
      <c r="Q159" s="200">
        <v>0</v>
      </c>
      <c r="R159" s="200">
        <f t="shared" si="12"/>
        <v>0</v>
      </c>
      <c r="S159" s="200">
        <v>0</v>
      </c>
      <c r="T159" s="201">
        <f t="shared" si="13"/>
        <v>0</v>
      </c>
      <c r="AR159" s="23" t="s">
        <v>175</v>
      </c>
      <c r="AT159" s="23" t="s">
        <v>170</v>
      </c>
      <c r="AU159" s="23" t="s">
        <v>81</v>
      </c>
      <c r="AY159" s="23" t="s">
        <v>168</v>
      </c>
      <c r="BE159" s="202">
        <f t="shared" si="14"/>
        <v>0</v>
      </c>
      <c r="BF159" s="202">
        <f t="shared" si="15"/>
        <v>0</v>
      </c>
      <c r="BG159" s="202">
        <f t="shared" si="16"/>
        <v>0</v>
      </c>
      <c r="BH159" s="202">
        <f t="shared" si="17"/>
        <v>0</v>
      </c>
      <c r="BI159" s="202">
        <f t="shared" si="18"/>
        <v>0</v>
      </c>
      <c r="BJ159" s="23" t="s">
        <v>79</v>
      </c>
      <c r="BK159" s="202">
        <f t="shared" si="19"/>
        <v>0</v>
      </c>
      <c r="BL159" s="23" t="s">
        <v>175</v>
      </c>
      <c r="BM159" s="23" t="s">
        <v>1333</v>
      </c>
    </row>
    <row r="160" spans="2:65" s="10" customFormat="1" ht="37.35" customHeight="1">
      <c r="B160" s="175"/>
      <c r="C160" s="176"/>
      <c r="D160" s="177" t="s">
        <v>70</v>
      </c>
      <c r="E160" s="178" t="s">
        <v>131</v>
      </c>
      <c r="F160" s="178" t="s">
        <v>1853</v>
      </c>
      <c r="G160" s="176"/>
      <c r="H160" s="176"/>
      <c r="I160" s="179"/>
      <c r="J160" s="180">
        <f>BK160</f>
        <v>0</v>
      </c>
      <c r="K160" s="176"/>
      <c r="L160" s="181"/>
      <c r="M160" s="182"/>
      <c r="N160" s="183"/>
      <c r="O160" s="183"/>
      <c r="P160" s="184">
        <f>P161+P165</f>
        <v>0</v>
      </c>
      <c r="Q160" s="183"/>
      <c r="R160" s="184">
        <f>R161+R165</f>
        <v>0</v>
      </c>
      <c r="S160" s="183"/>
      <c r="T160" s="185">
        <f>T161+T165</f>
        <v>0</v>
      </c>
      <c r="AR160" s="186" t="s">
        <v>192</v>
      </c>
      <c r="AT160" s="187" t="s">
        <v>70</v>
      </c>
      <c r="AU160" s="187" t="s">
        <v>71</v>
      </c>
      <c r="AY160" s="186" t="s">
        <v>168</v>
      </c>
      <c r="BK160" s="188">
        <f>BK161+BK165</f>
        <v>0</v>
      </c>
    </row>
    <row r="161" spans="2:65" s="10" customFormat="1" ht="19.899999999999999" customHeight="1">
      <c r="B161" s="175"/>
      <c r="C161" s="176"/>
      <c r="D161" s="177" t="s">
        <v>70</v>
      </c>
      <c r="E161" s="189" t="s">
        <v>1854</v>
      </c>
      <c r="F161" s="189" t="s">
        <v>1855</v>
      </c>
      <c r="G161" s="176"/>
      <c r="H161" s="176"/>
      <c r="I161" s="179"/>
      <c r="J161" s="190">
        <f>BK161</f>
        <v>0</v>
      </c>
      <c r="K161" s="176"/>
      <c r="L161" s="181"/>
      <c r="M161" s="182"/>
      <c r="N161" s="183"/>
      <c r="O161" s="183"/>
      <c r="P161" s="184">
        <f>SUM(P162:P164)</f>
        <v>0</v>
      </c>
      <c r="Q161" s="183"/>
      <c r="R161" s="184">
        <f>SUM(R162:R164)</f>
        <v>0</v>
      </c>
      <c r="S161" s="183"/>
      <c r="T161" s="185">
        <f>SUM(T162:T164)</f>
        <v>0</v>
      </c>
      <c r="AR161" s="186" t="s">
        <v>192</v>
      </c>
      <c r="AT161" s="187" t="s">
        <v>70</v>
      </c>
      <c r="AU161" s="187" t="s">
        <v>79</v>
      </c>
      <c r="AY161" s="186" t="s">
        <v>168</v>
      </c>
      <c r="BK161" s="188">
        <f>SUM(BK162:BK164)</f>
        <v>0</v>
      </c>
    </row>
    <row r="162" spans="2:65" s="1" customFormat="1" ht="16.5" customHeight="1">
      <c r="B162" s="40"/>
      <c r="C162" s="191" t="s">
        <v>556</v>
      </c>
      <c r="D162" s="191" t="s">
        <v>170</v>
      </c>
      <c r="E162" s="192" t="s">
        <v>1947</v>
      </c>
      <c r="F162" s="193" t="s">
        <v>1948</v>
      </c>
      <c r="G162" s="194" t="s">
        <v>1840</v>
      </c>
      <c r="H162" s="195">
        <v>1</v>
      </c>
      <c r="I162" s="196"/>
      <c r="J162" s="197">
        <f>ROUND(I162*H162,2)</f>
        <v>0</v>
      </c>
      <c r="K162" s="193" t="s">
        <v>174</v>
      </c>
      <c r="L162" s="60"/>
      <c r="M162" s="198" t="s">
        <v>21</v>
      </c>
      <c r="N162" s="199" t="s">
        <v>42</v>
      </c>
      <c r="O162" s="41"/>
      <c r="P162" s="200">
        <f>O162*H162</f>
        <v>0</v>
      </c>
      <c r="Q162" s="200">
        <v>0</v>
      </c>
      <c r="R162" s="200">
        <f>Q162*H162</f>
        <v>0</v>
      </c>
      <c r="S162" s="200">
        <v>0</v>
      </c>
      <c r="T162" s="201">
        <f>S162*H162</f>
        <v>0</v>
      </c>
      <c r="AR162" s="23" t="s">
        <v>175</v>
      </c>
      <c r="AT162" s="23" t="s">
        <v>170</v>
      </c>
      <c r="AU162" s="23" t="s">
        <v>81</v>
      </c>
      <c r="AY162" s="23" t="s">
        <v>168</v>
      </c>
      <c r="BE162" s="202">
        <f>IF(N162="základní",J162,0)</f>
        <v>0</v>
      </c>
      <c r="BF162" s="202">
        <f>IF(N162="snížená",J162,0)</f>
        <v>0</v>
      </c>
      <c r="BG162" s="202">
        <f>IF(N162="zákl. přenesená",J162,0)</f>
        <v>0</v>
      </c>
      <c r="BH162" s="202">
        <f>IF(N162="sníž. přenesená",J162,0)</f>
        <v>0</v>
      </c>
      <c r="BI162" s="202">
        <f>IF(N162="nulová",J162,0)</f>
        <v>0</v>
      </c>
      <c r="BJ162" s="23" t="s">
        <v>79</v>
      </c>
      <c r="BK162" s="202">
        <f>ROUND(I162*H162,2)</f>
        <v>0</v>
      </c>
      <c r="BL162" s="23" t="s">
        <v>175</v>
      </c>
      <c r="BM162" s="23" t="s">
        <v>1341</v>
      </c>
    </row>
    <row r="163" spans="2:65" s="1" customFormat="1" ht="16.5" customHeight="1">
      <c r="B163" s="40"/>
      <c r="C163" s="191" t="s">
        <v>565</v>
      </c>
      <c r="D163" s="191" t="s">
        <v>170</v>
      </c>
      <c r="E163" s="192" t="s">
        <v>1856</v>
      </c>
      <c r="F163" s="193" t="s">
        <v>1857</v>
      </c>
      <c r="G163" s="194" t="s">
        <v>1840</v>
      </c>
      <c r="H163" s="195">
        <v>1</v>
      </c>
      <c r="I163" s="196"/>
      <c r="J163" s="197">
        <f>ROUND(I163*H163,2)</f>
        <v>0</v>
      </c>
      <c r="K163" s="193" t="s">
        <v>174</v>
      </c>
      <c r="L163" s="60"/>
      <c r="M163" s="198" t="s">
        <v>21</v>
      </c>
      <c r="N163" s="199" t="s">
        <v>42</v>
      </c>
      <c r="O163" s="41"/>
      <c r="P163" s="200">
        <f>O163*H163</f>
        <v>0</v>
      </c>
      <c r="Q163" s="200">
        <v>0</v>
      </c>
      <c r="R163" s="200">
        <f>Q163*H163</f>
        <v>0</v>
      </c>
      <c r="S163" s="200">
        <v>0</v>
      </c>
      <c r="T163" s="201">
        <f>S163*H163</f>
        <v>0</v>
      </c>
      <c r="AR163" s="23" t="s">
        <v>175</v>
      </c>
      <c r="AT163" s="23" t="s">
        <v>170</v>
      </c>
      <c r="AU163" s="23" t="s">
        <v>81</v>
      </c>
      <c r="AY163" s="23" t="s">
        <v>168</v>
      </c>
      <c r="BE163" s="202">
        <f>IF(N163="základní",J163,0)</f>
        <v>0</v>
      </c>
      <c r="BF163" s="202">
        <f>IF(N163="snížená",J163,0)</f>
        <v>0</v>
      </c>
      <c r="BG163" s="202">
        <f>IF(N163="zákl. přenesená",J163,0)</f>
        <v>0</v>
      </c>
      <c r="BH163" s="202">
        <f>IF(N163="sníž. přenesená",J163,0)</f>
        <v>0</v>
      </c>
      <c r="BI163" s="202">
        <f>IF(N163="nulová",J163,0)</f>
        <v>0</v>
      </c>
      <c r="BJ163" s="23" t="s">
        <v>79</v>
      </c>
      <c r="BK163" s="202">
        <f>ROUND(I163*H163,2)</f>
        <v>0</v>
      </c>
      <c r="BL163" s="23" t="s">
        <v>175</v>
      </c>
      <c r="BM163" s="23" t="s">
        <v>1349</v>
      </c>
    </row>
    <row r="164" spans="2:65" s="1" customFormat="1" ht="16.5" customHeight="1">
      <c r="B164" s="40"/>
      <c r="C164" s="191" t="s">
        <v>570</v>
      </c>
      <c r="D164" s="191" t="s">
        <v>170</v>
      </c>
      <c r="E164" s="192" t="s">
        <v>1858</v>
      </c>
      <c r="F164" s="193" t="s">
        <v>1208</v>
      </c>
      <c r="G164" s="194" t="s">
        <v>1840</v>
      </c>
      <c r="H164" s="195">
        <v>1</v>
      </c>
      <c r="I164" s="196"/>
      <c r="J164" s="197">
        <f>ROUND(I164*H164,2)</f>
        <v>0</v>
      </c>
      <c r="K164" s="193" t="s">
        <v>174</v>
      </c>
      <c r="L164" s="60"/>
      <c r="M164" s="198" t="s">
        <v>21</v>
      </c>
      <c r="N164" s="199" t="s">
        <v>42</v>
      </c>
      <c r="O164" s="41"/>
      <c r="P164" s="200">
        <f>O164*H164</f>
        <v>0</v>
      </c>
      <c r="Q164" s="200">
        <v>0</v>
      </c>
      <c r="R164" s="200">
        <f>Q164*H164</f>
        <v>0</v>
      </c>
      <c r="S164" s="200">
        <v>0</v>
      </c>
      <c r="T164" s="201">
        <f>S164*H164</f>
        <v>0</v>
      </c>
      <c r="AR164" s="23" t="s">
        <v>175</v>
      </c>
      <c r="AT164" s="23" t="s">
        <v>170</v>
      </c>
      <c r="AU164" s="23" t="s">
        <v>81</v>
      </c>
      <c r="AY164" s="23" t="s">
        <v>168</v>
      </c>
      <c r="BE164" s="202">
        <f>IF(N164="základní",J164,0)</f>
        <v>0</v>
      </c>
      <c r="BF164" s="202">
        <f>IF(N164="snížená",J164,0)</f>
        <v>0</v>
      </c>
      <c r="BG164" s="202">
        <f>IF(N164="zákl. přenesená",J164,0)</f>
        <v>0</v>
      </c>
      <c r="BH164" s="202">
        <f>IF(N164="sníž. přenesená",J164,0)</f>
        <v>0</v>
      </c>
      <c r="BI164" s="202">
        <f>IF(N164="nulová",J164,0)</f>
        <v>0</v>
      </c>
      <c r="BJ164" s="23" t="s">
        <v>79</v>
      </c>
      <c r="BK164" s="202">
        <f>ROUND(I164*H164,2)</f>
        <v>0</v>
      </c>
      <c r="BL164" s="23" t="s">
        <v>175</v>
      </c>
      <c r="BM164" s="23" t="s">
        <v>1357</v>
      </c>
    </row>
    <row r="165" spans="2:65" s="10" customFormat="1" ht="29.85" customHeight="1">
      <c r="B165" s="175"/>
      <c r="C165" s="176"/>
      <c r="D165" s="177" t="s">
        <v>70</v>
      </c>
      <c r="E165" s="189" t="s">
        <v>1859</v>
      </c>
      <c r="F165" s="189" t="s">
        <v>1860</v>
      </c>
      <c r="G165" s="176"/>
      <c r="H165" s="176"/>
      <c r="I165" s="179"/>
      <c r="J165" s="190">
        <f>BK165</f>
        <v>0</v>
      </c>
      <c r="K165" s="176"/>
      <c r="L165" s="181"/>
      <c r="M165" s="182"/>
      <c r="N165" s="183"/>
      <c r="O165" s="183"/>
      <c r="P165" s="184">
        <f>SUM(P166:P167)</f>
        <v>0</v>
      </c>
      <c r="Q165" s="183"/>
      <c r="R165" s="184">
        <f>SUM(R166:R167)</f>
        <v>0</v>
      </c>
      <c r="S165" s="183"/>
      <c r="T165" s="185">
        <f>SUM(T166:T167)</f>
        <v>0</v>
      </c>
      <c r="AR165" s="186" t="s">
        <v>192</v>
      </c>
      <c r="AT165" s="187" t="s">
        <v>70</v>
      </c>
      <c r="AU165" s="187" t="s">
        <v>79</v>
      </c>
      <c r="AY165" s="186" t="s">
        <v>168</v>
      </c>
      <c r="BK165" s="188">
        <f>SUM(BK166:BK167)</f>
        <v>0</v>
      </c>
    </row>
    <row r="166" spans="2:65" s="1" customFormat="1" ht="16.5" customHeight="1">
      <c r="B166" s="40"/>
      <c r="C166" s="191" t="s">
        <v>574</v>
      </c>
      <c r="D166" s="191" t="s">
        <v>170</v>
      </c>
      <c r="E166" s="192" t="s">
        <v>1861</v>
      </c>
      <c r="F166" s="193" t="s">
        <v>1949</v>
      </c>
      <c r="G166" s="194" t="s">
        <v>1840</v>
      </c>
      <c r="H166" s="195">
        <v>1</v>
      </c>
      <c r="I166" s="196"/>
      <c r="J166" s="197">
        <f>ROUND(I166*H166,2)</f>
        <v>0</v>
      </c>
      <c r="K166" s="193" t="s">
        <v>174</v>
      </c>
      <c r="L166" s="60"/>
      <c r="M166" s="198" t="s">
        <v>21</v>
      </c>
      <c r="N166" s="199" t="s">
        <v>42</v>
      </c>
      <c r="O166" s="41"/>
      <c r="P166" s="200">
        <f>O166*H166</f>
        <v>0</v>
      </c>
      <c r="Q166" s="200">
        <v>0</v>
      </c>
      <c r="R166" s="200">
        <f>Q166*H166</f>
        <v>0</v>
      </c>
      <c r="S166" s="200">
        <v>0</v>
      </c>
      <c r="T166" s="201">
        <f>S166*H166</f>
        <v>0</v>
      </c>
      <c r="AR166" s="23" t="s">
        <v>175</v>
      </c>
      <c r="AT166" s="23" t="s">
        <v>170</v>
      </c>
      <c r="AU166" s="23" t="s">
        <v>81</v>
      </c>
      <c r="AY166" s="23" t="s">
        <v>168</v>
      </c>
      <c r="BE166" s="202">
        <f>IF(N166="základní",J166,0)</f>
        <v>0</v>
      </c>
      <c r="BF166" s="202">
        <f>IF(N166="snížená",J166,0)</f>
        <v>0</v>
      </c>
      <c r="BG166" s="202">
        <f>IF(N166="zákl. přenesená",J166,0)</f>
        <v>0</v>
      </c>
      <c r="BH166" s="202">
        <f>IF(N166="sníž. přenesená",J166,0)</f>
        <v>0</v>
      </c>
      <c r="BI166" s="202">
        <f>IF(N166="nulová",J166,0)</f>
        <v>0</v>
      </c>
      <c r="BJ166" s="23" t="s">
        <v>79</v>
      </c>
      <c r="BK166" s="202">
        <f>ROUND(I166*H166,2)</f>
        <v>0</v>
      </c>
      <c r="BL166" s="23" t="s">
        <v>175</v>
      </c>
      <c r="BM166" s="23" t="s">
        <v>1365</v>
      </c>
    </row>
    <row r="167" spans="2:65" s="1" customFormat="1" ht="25.5" customHeight="1">
      <c r="B167" s="40"/>
      <c r="C167" s="191" t="s">
        <v>578</v>
      </c>
      <c r="D167" s="191" t="s">
        <v>170</v>
      </c>
      <c r="E167" s="192" t="s">
        <v>1950</v>
      </c>
      <c r="F167" s="193" t="s">
        <v>1951</v>
      </c>
      <c r="G167" s="194" t="s">
        <v>1840</v>
      </c>
      <c r="H167" s="195">
        <v>1</v>
      </c>
      <c r="I167" s="196"/>
      <c r="J167" s="197">
        <f>ROUND(I167*H167,2)</f>
        <v>0</v>
      </c>
      <c r="K167" s="193" t="s">
        <v>21</v>
      </c>
      <c r="L167" s="60"/>
      <c r="M167" s="198" t="s">
        <v>21</v>
      </c>
      <c r="N167" s="241" t="s">
        <v>42</v>
      </c>
      <c r="O167" s="239"/>
      <c r="P167" s="242">
        <f>O167*H167</f>
        <v>0</v>
      </c>
      <c r="Q167" s="242">
        <v>0</v>
      </c>
      <c r="R167" s="242">
        <f>Q167*H167</f>
        <v>0</v>
      </c>
      <c r="S167" s="242">
        <v>0</v>
      </c>
      <c r="T167" s="243">
        <f>S167*H167</f>
        <v>0</v>
      </c>
      <c r="AR167" s="23" t="s">
        <v>175</v>
      </c>
      <c r="AT167" s="23" t="s">
        <v>170</v>
      </c>
      <c r="AU167" s="23" t="s">
        <v>81</v>
      </c>
      <c r="AY167" s="23" t="s">
        <v>168</v>
      </c>
      <c r="BE167" s="202">
        <f>IF(N167="základní",J167,0)</f>
        <v>0</v>
      </c>
      <c r="BF167" s="202">
        <f>IF(N167="snížená",J167,0)</f>
        <v>0</v>
      </c>
      <c r="BG167" s="202">
        <f>IF(N167="zákl. přenesená",J167,0)</f>
        <v>0</v>
      </c>
      <c r="BH167" s="202">
        <f>IF(N167="sníž. přenesená",J167,0)</f>
        <v>0</v>
      </c>
      <c r="BI167" s="202">
        <f>IF(N167="nulová",J167,0)</f>
        <v>0</v>
      </c>
      <c r="BJ167" s="23" t="s">
        <v>79</v>
      </c>
      <c r="BK167" s="202">
        <f>ROUND(I167*H167,2)</f>
        <v>0</v>
      </c>
      <c r="BL167" s="23" t="s">
        <v>175</v>
      </c>
      <c r="BM167" s="23" t="s">
        <v>1374</v>
      </c>
    </row>
    <row r="168" spans="2:65" s="1" customFormat="1" ht="6.95" customHeight="1">
      <c r="B168" s="55"/>
      <c r="C168" s="56"/>
      <c r="D168" s="56"/>
      <c r="E168" s="56"/>
      <c r="F168" s="56"/>
      <c r="G168" s="56"/>
      <c r="H168" s="56"/>
      <c r="I168" s="138"/>
      <c r="J168" s="56"/>
      <c r="K168" s="56"/>
      <c r="L168" s="60"/>
    </row>
  </sheetData>
  <sheetProtection algorithmName="SHA-512" hashValue="timKDdf1Bmy1mPkr8K4GRNIbBhRwQyHyYtLMFwCJZnBMflTRmzCPVJ+8u7lJzsxTI1OVmowMK6ldw+9dqeKlLg==" saltValue="amKlBaY4RfSATJL7SFz2q6rS+shA4Voo8koHJIKxH0LS8d48EPkTGE9MQr/BrNqGqmynXPtriUq8PPkUMr1UPg==" spinCount="100000" sheet="1" objects="1" scenarios="1" formatColumns="0" formatRows="0" autoFilter="0"/>
  <autoFilter ref="C82:K167"/>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111</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1952</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29</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ROUND(SUM(BE87:BE200), 2)</f>
        <v>0</v>
      </c>
      <c r="G30" s="41"/>
      <c r="H30" s="41"/>
      <c r="I30" s="130">
        <v>0.21</v>
      </c>
      <c r="J30" s="129">
        <f>ROUND(ROUND((SUM(BE87:BE200)), 2)*I30, 2)</f>
        <v>0</v>
      </c>
      <c r="K30" s="44"/>
    </row>
    <row r="31" spans="2:11" s="1" customFormat="1" ht="14.45" customHeight="1">
      <c r="B31" s="40"/>
      <c r="C31" s="41"/>
      <c r="D31" s="41"/>
      <c r="E31" s="48" t="s">
        <v>43</v>
      </c>
      <c r="F31" s="129">
        <f>ROUND(SUM(BF87:BF200), 2)</f>
        <v>0</v>
      </c>
      <c r="G31" s="41"/>
      <c r="H31" s="41"/>
      <c r="I31" s="130">
        <v>0.15</v>
      </c>
      <c r="J31" s="129">
        <f>ROUND(ROUND((SUM(BF87:BF200)), 2)*I31, 2)</f>
        <v>0</v>
      </c>
      <c r="K31" s="44"/>
    </row>
    <row r="32" spans="2:11" s="1" customFormat="1" ht="14.45" hidden="1" customHeight="1">
      <c r="B32" s="40"/>
      <c r="C32" s="41"/>
      <c r="D32" s="41"/>
      <c r="E32" s="48" t="s">
        <v>44</v>
      </c>
      <c r="F32" s="129">
        <f>ROUND(SUM(BG87:BG200), 2)</f>
        <v>0</v>
      </c>
      <c r="G32" s="41"/>
      <c r="H32" s="41"/>
      <c r="I32" s="130">
        <v>0.21</v>
      </c>
      <c r="J32" s="129">
        <v>0</v>
      </c>
      <c r="K32" s="44"/>
    </row>
    <row r="33" spans="2:11" s="1" customFormat="1" ht="14.45" hidden="1" customHeight="1">
      <c r="B33" s="40"/>
      <c r="C33" s="41"/>
      <c r="D33" s="41"/>
      <c r="E33" s="48" t="s">
        <v>45</v>
      </c>
      <c r="F33" s="129">
        <f>ROUND(SUM(BH87:BH200), 2)</f>
        <v>0</v>
      </c>
      <c r="G33" s="41"/>
      <c r="H33" s="41"/>
      <c r="I33" s="130">
        <v>0.15</v>
      </c>
      <c r="J33" s="129">
        <v>0</v>
      </c>
      <c r="K33" s="44"/>
    </row>
    <row r="34" spans="2:11" s="1" customFormat="1" ht="14.45" hidden="1" customHeight="1">
      <c r="B34" s="40"/>
      <c r="C34" s="41"/>
      <c r="D34" s="41"/>
      <c r="E34" s="48" t="s">
        <v>46</v>
      </c>
      <c r="F34" s="129">
        <f>ROUND(SUM(BI87:BI200),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TZB vně - Přeložka v - TZB vně - Přeložka vodovodu</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J87</f>
        <v>0</v>
      </c>
      <c r="K56" s="44"/>
      <c r="AU56" s="23" t="s">
        <v>145</v>
      </c>
    </row>
    <row r="57" spans="2:47" s="7" customFormat="1" ht="24.95" customHeight="1">
      <c r="B57" s="148"/>
      <c r="C57" s="149"/>
      <c r="D57" s="150" t="s">
        <v>146</v>
      </c>
      <c r="E57" s="151"/>
      <c r="F57" s="151"/>
      <c r="G57" s="151"/>
      <c r="H57" s="151"/>
      <c r="I57" s="152"/>
      <c r="J57" s="153">
        <f>J88</f>
        <v>0</v>
      </c>
      <c r="K57" s="154"/>
    </row>
    <row r="58" spans="2:47" s="8" customFormat="1" ht="19.899999999999999" customHeight="1">
      <c r="B58" s="155"/>
      <c r="C58" s="156"/>
      <c r="D58" s="157" t="s">
        <v>147</v>
      </c>
      <c r="E58" s="158"/>
      <c r="F58" s="158"/>
      <c r="G58" s="158"/>
      <c r="H58" s="158"/>
      <c r="I58" s="159"/>
      <c r="J58" s="160">
        <f>J89</f>
        <v>0</v>
      </c>
      <c r="K58" s="161"/>
    </row>
    <row r="59" spans="2:47" s="8" customFormat="1" ht="19.899999999999999" customHeight="1">
      <c r="B59" s="155"/>
      <c r="C59" s="156"/>
      <c r="D59" s="157" t="s">
        <v>369</v>
      </c>
      <c r="E59" s="158"/>
      <c r="F59" s="158"/>
      <c r="G59" s="158"/>
      <c r="H59" s="158"/>
      <c r="I59" s="159"/>
      <c r="J59" s="160">
        <f>J133</f>
        <v>0</v>
      </c>
      <c r="K59" s="161"/>
    </row>
    <row r="60" spans="2:47" s="8" customFormat="1" ht="19.899999999999999" customHeight="1">
      <c r="B60" s="155"/>
      <c r="C60" s="156"/>
      <c r="D60" s="157" t="s">
        <v>148</v>
      </c>
      <c r="E60" s="158"/>
      <c r="F60" s="158"/>
      <c r="G60" s="158"/>
      <c r="H60" s="158"/>
      <c r="I60" s="159"/>
      <c r="J60" s="160">
        <f>J138</f>
        <v>0</v>
      </c>
      <c r="K60" s="161"/>
    </row>
    <row r="61" spans="2:47" s="8" customFormat="1" ht="19.899999999999999" customHeight="1">
      <c r="B61" s="155"/>
      <c r="C61" s="156"/>
      <c r="D61" s="157" t="s">
        <v>1787</v>
      </c>
      <c r="E61" s="158"/>
      <c r="F61" s="158"/>
      <c r="G61" s="158"/>
      <c r="H61" s="158"/>
      <c r="I61" s="159"/>
      <c r="J61" s="160">
        <f>J144</f>
        <v>0</v>
      </c>
      <c r="K61" s="161"/>
    </row>
    <row r="62" spans="2:47" s="8" customFormat="1" ht="19.899999999999999" customHeight="1">
      <c r="B62" s="155"/>
      <c r="C62" s="156"/>
      <c r="D62" s="157" t="s">
        <v>149</v>
      </c>
      <c r="E62" s="158"/>
      <c r="F62" s="158"/>
      <c r="G62" s="158"/>
      <c r="H62" s="158"/>
      <c r="I62" s="159"/>
      <c r="J62" s="160">
        <f>J178</f>
        <v>0</v>
      </c>
      <c r="K62" s="161"/>
    </row>
    <row r="63" spans="2:47" s="8" customFormat="1" ht="19.899999999999999" customHeight="1">
      <c r="B63" s="155"/>
      <c r="C63" s="156"/>
      <c r="D63" s="157" t="s">
        <v>150</v>
      </c>
      <c r="E63" s="158"/>
      <c r="F63" s="158"/>
      <c r="G63" s="158"/>
      <c r="H63" s="158"/>
      <c r="I63" s="159"/>
      <c r="J63" s="160">
        <f>J182</f>
        <v>0</v>
      </c>
      <c r="K63" s="161"/>
    </row>
    <row r="64" spans="2:47" s="8" customFormat="1" ht="19.899999999999999" customHeight="1">
      <c r="B64" s="155"/>
      <c r="C64" s="156"/>
      <c r="D64" s="157" t="s">
        <v>151</v>
      </c>
      <c r="E64" s="158"/>
      <c r="F64" s="158"/>
      <c r="G64" s="158"/>
      <c r="H64" s="158"/>
      <c r="I64" s="159"/>
      <c r="J64" s="160">
        <f>J189</f>
        <v>0</v>
      </c>
      <c r="K64" s="161"/>
    </row>
    <row r="65" spans="2:12" s="7" customFormat="1" ht="24.95" customHeight="1">
      <c r="B65" s="148"/>
      <c r="C65" s="149"/>
      <c r="D65" s="150" t="s">
        <v>1788</v>
      </c>
      <c r="E65" s="151"/>
      <c r="F65" s="151"/>
      <c r="G65" s="151"/>
      <c r="H65" s="151"/>
      <c r="I65" s="152"/>
      <c r="J65" s="153">
        <f>J193</f>
        <v>0</v>
      </c>
      <c r="K65" s="154"/>
    </row>
    <row r="66" spans="2:12" s="8" customFormat="1" ht="19.899999999999999" customHeight="1">
      <c r="B66" s="155"/>
      <c r="C66" s="156"/>
      <c r="D66" s="157" t="s">
        <v>1789</v>
      </c>
      <c r="E66" s="158"/>
      <c r="F66" s="158"/>
      <c r="G66" s="158"/>
      <c r="H66" s="158"/>
      <c r="I66" s="159"/>
      <c r="J66" s="160">
        <f>J194</f>
        <v>0</v>
      </c>
      <c r="K66" s="161"/>
    </row>
    <row r="67" spans="2:12" s="8" customFormat="1" ht="19.899999999999999" customHeight="1">
      <c r="B67" s="155"/>
      <c r="C67" s="156"/>
      <c r="D67" s="157" t="s">
        <v>1790</v>
      </c>
      <c r="E67" s="158"/>
      <c r="F67" s="158"/>
      <c r="G67" s="158"/>
      <c r="H67" s="158"/>
      <c r="I67" s="159"/>
      <c r="J67" s="160">
        <f>J198</f>
        <v>0</v>
      </c>
      <c r="K67" s="161"/>
    </row>
    <row r="68" spans="2:12" s="1" customFormat="1" ht="21.75" customHeight="1">
      <c r="B68" s="40"/>
      <c r="C68" s="41"/>
      <c r="D68" s="41"/>
      <c r="E68" s="41"/>
      <c r="F68" s="41"/>
      <c r="G68" s="41"/>
      <c r="H68" s="41"/>
      <c r="I68" s="117"/>
      <c r="J68" s="41"/>
      <c r="K68" s="44"/>
    </row>
    <row r="69" spans="2:12"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0000000000003" customHeight="1">
      <c r="B74" s="40"/>
      <c r="C74" s="61" t="s">
        <v>152</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16.5" customHeight="1">
      <c r="B77" s="40"/>
      <c r="C77" s="62"/>
      <c r="D77" s="62"/>
      <c r="E77" s="378" t="str">
        <f>E7</f>
        <v>Náměstí Hloubětín</v>
      </c>
      <c r="F77" s="379"/>
      <c r="G77" s="379"/>
      <c r="H77" s="379"/>
      <c r="I77" s="162"/>
      <c r="J77" s="62"/>
      <c r="K77" s="62"/>
      <c r="L77" s="60"/>
    </row>
    <row r="78" spans="2:12" s="1" customFormat="1" ht="14.45" customHeight="1">
      <c r="B78" s="40"/>
      <c r="C78" s="64" t="s">
        <v>139</v>
      </c>
      <c r="D78" s="62"/>
      <c r="E78" s="62"/>
      <c r="F78" s="62"/>
      <c r="G78" s="62"/>
      <c r="H78" s="62"/>
      <c r="I78" s="162"/>
      <c r="J78" s="62"/>
      <c r="K78" s="62"/>
      <c r="L78" s="60"/>
    </row>
    <row r="79" spans="2:12" s="1" customFormat="1" ht="17.25" customHeight="1">
      <c r="B79" s="40"/>
      <c r="C79" s="62"/>
      <c r="D79" s="62"/>
      <c r="E79" s="353" t="str">
        <f>E9</f>
        <v>TZB vně - Přeložka v - TZB vně - Přeložka vodovodu</v>
      </c>
      <c r="F79" s="380"/>
      <c r="G79" s="380"/>
      <c r="H79" s="380"/>
      <c r="I79" s="162"/>
      <c r="J79" s="62"/>
      <c r="K79" s="62"/>
      <c r="L79" s="60"/>
    </row>
    <row r="80" spans="2:12" s="1" customFormat="1" ht="6.95" customHeight="1">
      <c r="B80" s="40"/>
      <c r="C80" s="62"/>
      <c r="D80" s="62"/>
      <c r="E80" s="62"/>
      <c r="F80" s="62"/>
      <c r="G80" s="62"/>
      <c r="H80" s="62"/>
      <c r="I80" s="162"/>
      <c r="J80" s="62"/>
      <c r="K80" s="62"/>
      <c r="L80" s="60"/>
    </row>
    <row r="81" spans="2:65" s="1" customFormat="1" ht="18" customHeight="1">
      <c r="B81" s="40"/>
      <c r="C81" s="64" t="s">
        <v>23</v>
      </c>
      <c r="D81" s="62"/>
      <c r="E81" s="62"/>
      <c r="F81" s="163" t="str">
        <f>F12</f>
        <v xml:space="preserve"> </v>
      </c>
      <c r="G81" s="62"/>
      <c r="H81" s="62"/>
      <c r="I81" s="164" t="s">
        <v>25</v>
      </c>
      <c r="J81" s="72" t="str">
        <f>IF(J12="","",J12)</f>
        <v>6. 6. 2018</v>
      </c>
      <c r="K81" s="62"/>
      <c r="L81" s="60"/>
    </row>
    <row r="82" spans="2:65" s="1" customFormat="1" ht="6.95" customHeight="1">
      <c r="B82" s="40"/>
      <c r="C82" s="62"/>
      <c r="D82" s="62"/>
      <c r="E82" s="62"/>
      <c r="F82" s="62"/>
      <c r="G82" s="62"/>
      <c r="H82" s="62"/>
      <c r="I82" s="162"/>
      <c r="J82" s="62"/>
      <c r="K82" s="62"/>
      <c r="L82" s="60"/>
    </row>
    <row r="83" spans="2:65" s="1" customFormat="1">
      <c r="B83" s="40"/>
      <c r="C83" s="64" t="s">
        <v>27</v>
      </c>
      <c r="D83" s="62"/>
      <c r="E83" s="62"/>
      <c r="F83" s="163" t="str">
        <f>E15</f>
        <v xml:space="preserve"> </v>
      </c>
      <c r="G83" s="62"/>
      <c r="H83" s="62"/>
      <c r="I83" s="164" t="s">
        <v>33</v>
      </c>
      <c r="J83" s="163" t="str">
        <f>E21</f>
        <v xml:space="preserve"> </v>
      </c>
      <c r="K83" s="62"/>
      <c r="L83" s="60"/>
    </row>
    <row r="84" spans="2:65" s="1" customFormat="1" ht="14.45" customHeight="1">
      <c r="B84" s="40"/>
      <c r="C84" s="64" t="s">
        <v>31</v>
      </c>
      <c r="D84" s="62"/>
      <c r="E84" s="62"/>
      <c r="F84" s="163" t="str">
        <f>IF(E18="","",E18)</f>
        <v/>
      </c>
      <c r="G84" s="62"/>
      <c r="H84" s="62"/>
      <c r="I84" s="162"/>
      <c r="J84" s="62"/>
      <c r="K84" s="62"/>
      <c r="L84" s="60"/>
    </row>
    <row r="85" spans="2:65" s="1" customFormat="1" ht="10.35" customHeight="1">
      <c r="B85" s="40"/>
      <c r="C85" s="62"/>
      <c r="D85" s="62"/>
      <c r="E85" s="62"/>
      <c r="F85" s="62"/>
      <c r="G85" s="62"/>
      <c r="H85" s="62"/>
      <c r="I85" s="162"/>
      <c r="J85" s="62"/>
      <c r="K85" s="62"/>
      <c r="L85" s="60"/>
    </row>
    <row r="86" spans="2:65" s="9" customFormat="1" ht="29.25" customHeight="1">
      <c r="B86" s="165"/>
      <c r="C86" s="166" t="s">
        <v>153</v>
      </c>
      <c r="D86" s="167" t="s">
        <v>56</v>
      </c>
      <c r="E86" s="167" t="s">
        <v>52</v>
      </c>
      <c r="F86" s="167" t="s">
        <v>154</v>
      </c>
      <c r="G86" s="167" t="s">
        <v>155</v>
      </c>
      <c r="H86" s="167" t="s">
        <v>156</v>
      </c>
      <c r="I86" s="168" t="s">
        <v>157</v>
      </c>
      <c r="J86" s="167" t="s">
        <v>143</v>
      </c>
      <c r="K86" s="169" t="s">
        <v>158</v>
      </c>
      <c r="L86" s="170"/>
      <c r="M86" s="80" t="s">
        <v>159</v>
      </c>
      <c r="N86" s="81" t="s">
        <v>41</v>
      </c>
      <c r="O86" s="81" t="s">
        <v>160</v>
      </c>
      <c r="P86" s="81" t="s">
        <v>161</v>
      </c>
      <c r="Q86" s="81" t="s">
        <v>162</v>
      </c>
      <c r="R86" s="81" t="s">
        <v>163</v>
      </c>
      <c r="S86" s="81" t="s">
        <v>164</v>
      </c>
      <c r="T86" s="82" t="s">
        <v>165</v>
      </c>
    </row>
    <row r="87" spans="2:65" s="1" customFormat="1" ht="29.25" customHeight="1">
      <c r="B87" s="40"/>
      <c r="C87" s="86" t="s">
        <v>144</v>
      </c>
      <c r="D87" s="62"/>
      <c r="E87" s="62"/>
      <c r="F87" s="62"/>
      <c r="G87" s="62"/>
      <c r="H87" s="62"/>
      <c r="I87" s="162"/>
      <c r="J87" s="171">
        <f>BK87</f>
        <v>0</v>
      </c>
      <c r="K87" s="62"/>
      <c r="L87" s="60"/>
      <c r="M87" s="83"/>
      <c r="N87" s="84"/>
      <c r="O87" s="84"/>
      <c r="P87" s="172">
        <f>P88+P193</f>
        <v>0</v>
      </c>
      <c r="Q87" s="84"/>
      <c r="R87" s="172">
        <f>R88+R193</f>
        <v>0</v>
      </c>
      <c r="S87" s="84"/>
      <c r="T87" s="173">
        <f>T88+T193</f>
        <v>0</v>
      </c>
      <c r="AT87" s="23" t="s">
        <v>70</v>
      </c>
      <c r="AU87" s="23" t="s">
        <v>145</v>
      </c>
      <c r="BK87" s="174">
        <f>BK88+BK193</f>
        <v>0</v>
      </c>
    </row>
    <row r="88" spans="2:65" s="10" customFormat="1" ht="37.35" customHeight="1">
      <c r="B88" s="175"/>
      <c r="C88" s="176"/>
      <c r="D88" s="177" t="s">
        <v>70</v>
      </c>
      <c r="E88" s="178" t="s">
        <v>166</v>
      </c>
      <c r="F88" s="178" t="s">
        <v>167</v>
      </c>
      <c r="G88" s="176"/>
      <c r="H88" s="176"/>
      <c r="I88" s="179"/>
      <c r="J88" s="180">
        <f>BK88</f>
        <v>0</v>
      </c>
      <c r="K88" s="176"/>
      <c r="L88" s="181"/>
      <c r="M88" s="182"/>
      <c r="N88" s="183"/>
      <c r="O88" s="183"/>
      <c r="P88" s="184">
        <f>P89+P133+P138+P144+P178+P182+P189</f>
        <v>0</v>
      </c>
      <c r="Q88" s="183"/>
      <c r="R88" s="184">
        <f>R89+R133+R138+R144+R178+R182+R189</f>
        <v>0</v>
      </c>
      <c r="S88" s="183"/>
      <c r="T88" s="185">
        <f>T89+T133+T138+T144+T178+T182+T189</f>
        <v>0</v>
      </c>
      <c r="AR88" s="186" t="s">
        <v>79</v>
      </c>
      <c r="AT88" s="187" t="s">
        <v>70</v>
      </c>
      <c r="AU88" s="187" t="s">
        <v>71</v>
      </c>
      <c r="AY88" s="186" t="s">
        <v>168</v>
      </c>
      <c r="BK88" s="188">
        <f>BK89+BK133+BK138+BK144+BK178+BK182+BK189</f>
        <v>0</v>
      </c>
    </row>
    <row r="89" spans="2:65" s="10" customFormat="1" ht="19.899999999999999" customHeight="1">
      <c r="B89" s="175"/>
      <c r="C89" s="176"/>
      <c r="D89" s="177" t="s">
        <v>70</v>
      </c>
      <c r="E89" s="189" t="s">
        <v>79</v>
      </c>
      <c r="F89" s="189" t="s">
        <v>169</v>
      </c>
      <c r="G89" s="176"/>
      <c r="H89" s="176"/>
      <c r="I89" s="179"/>
      <c r="J89" s="190">
        <f>BK89</f>
        <v>0</v>
      </c>
      <c r="K89" s="176"/>
      <c r="L89" s="181"/>
      <c r="M89" s="182"/>
      <c r="N89" s="183"/>
      <c r="O89" s="183"/>
      <c r="P89" s="184">
        <f>SUM(P90:P132)</f>
        <v>0</v>
      </c>
      <c r="Q89" s="183"/>
      <c r="R89" s="184">
        <f>SUM(R90:R132)</f>
        <v>0</v>
      </c>
      <c r="S89" s="183"/>
      <c r="T89" s="185">
        <f>SUM(T90:T132)</f>
        <v>0</v>
      </c>
      <c r="AR89" s="186" t="s">
        <v>79</v>
      </c>
      <c r="AT89" s="187" t="s">
        <v>70</v>
      </c>
      <c r="AU89" s="187" t="s">
        <v>79</v>
      </c>
      <c r="AY89" s="186" t="s">
        <v>168</v>
      </c>
      <c r="BK89" s="188">
        <f>SUM(BK90:BK132)</f>
        <v>0</v>
      </c>
    </row>
    <row r="90" spans="2:65" s="1" customFormat="1" ht="51" customHeight="1">
      <c r="B90" s="40"/>
      <c r="C90" s="191" t="s">
        <v>79</v>
      </c>
      <c r="D90" s="191" t="s">
        <v>170</v>
      </c>
      <c r="E90" s="192" t="s">
        <v>1953</v>
      </c>
      <c r="F90" s="193" t="s">
        <v>1954</v>
      </c>
      <c r="G90" s="194" t="s">
        <v>173</v>
      </c>
      <c r="H90" s="195">
        <v>13.7</v>
      </c>
      <c r="I90" s="196"/>
      <c r="J90" s="197">
        <f>ROUND(I90*H90,2)</f>
        <v>0</v>
      </c>
      <c r="K90" s="193" t="s">
        <v>174</v>
      </c>
      <c r="L90" s="60"/>
      <c r="M90" s="198" t="s">
        <v>21</v>
      </c>
      <c r="N90" s="199" t="s">
        <v>42</v>
      </c>
      <c r="O90" s="41"/>
      <c r="P90" s="200">
        <f>O90*H90</f>
        <v>0</v>
      </c>
      <c r="Q90" s="200">
        <v>0</v>
      </c>
      <c r="R90" s="200">
        <f>Q90*H90</f>
        <v>0</v>
      </c>
      <c r="S90" s="200">
        <v>0</v>
      </c>
      <c r="T90" s="201">
        <f>S90*H90</f>
        <v>0</v>
      </c>
      <c r="AR90" s="23" t="s">
        <v>175</v>
      </c>
      <c r="AT90" s="23" t="s">
        <v>170</v>
      </c>
      <c r="AU90" s="23" t="s">
        <v>81</v>
      </c>
      <c r="AY90" s="23" t="s">
        <v>168</v>
      </c>
      <c r="BE90" s="202">
        <f>IF(N90="základní",J90,0)</f>
        <v>0</v>
      </c>
      <c r="BF90" s="202">
        <f>IF(N90="snížená",J90,0)</f>
        <v>0</v>
      </c>
      <c r="BG90" s="202">
        <f>IF(N90="zákl. přenesená",J90,0)</f>
        <v>0</v>
      </c>
      <c r="BH90" s="202">
        <f>IF(N90="sníž. přenesená",J90,0)</f>
        <v>0</v>
      </c>
      <c r="BI90" s="202">
        <f>IF(N90="nulová",J90,0)</f>
        <v>0</v>
      </c>
      <c r="BJ90" s="23" t="s">
        <v>79</v>
      </c>
      <c r="BK90" s="202">
        <f>ROUND(I90*H90,2)</f>
        <v>0</v>
      </c>
      <c r="BL90" s="23" t="s">
        <v>175</v>
      </c>
      <c r="BM90" s="23" t="s">
        <v>81</v>
      </c>
    </row>
    <row r="91" spans="2:65" s="11" customFormat="1" ht="13.5">
      <c r="B91" s="206"/>
      <c r="C91" s="207"/>
      <c r="D91" s="203" t="s">
        <v>182</v>
      </c>
      <c r="E91" s="208" t="s">
        <v>21</v>
      </c>
      <c r="F91" s="209" t="s">
        <v>1955</v>
      </c>
      <c r="G91" s="207"/>
      <c r="H91" s="210">
        <v>13.7</v>
      </c>
      <c r="I91" s="211"/>
      <c r="J91" s="207"/>
      <c r="K91" s="207"/>
      <c r="L91" s="212"/>
      <c r="M91" s="213"/>
      <c r="N91" s="214"/>
      <c r="O91" s="214"/>
      <c r="P91" s="214"/>
      <c r="Q91" s="214"/>
      <c r="R91" s="214"/>
      <c r="S91" s="214"/>
      <c r="T91" s="215"/>
      <c r="AT91" s="216" t="s">
        <v>182</v>
      </c>
      <c r="AU91" s="216" t="s">
        <v>81</v>
      </c>
      <c r="AV91" s="11" t="s">
        <v>81</v>
      </c>
      <c r="AW91" s="11" t="s">
        <v>34</v>
      </c>
      <c r="AX91" s="11" t="s">
        <v>71</v>
      </c>
      <c r="AY91" s="216" t="s">
        <v>168</v>
      </c>
    </row>
    <row r="92" spans="2:65" s="12" customFormat="1" ht="13.5">
      <c r="B92" s="217"/>
      <c r="C92" s="218"/>
      <c r="D92" s="203" t="s">
        <v>182</v>
      </c>
      <c r="E92" s="219" t="s">
        <v>21</v>
      </c>
      <c r="F92" s="220" t="s">
        <v>184</v>
      </c>
      <c r="G92" s="218"/>
      <c r="H92" s="221">
        <v>13.7</v>
      </c>
      <c r="I92" s="222"/>
      <c r="J92" s="218"/>
      <c r="K92" s="218"/>
      <c r="L92" s="223"/>
      <c r="M92" s="224"/>
      <c r="N92" s="225"/>
      <c r="O92" s="225"/>
      <c r="P92" s="225"/>
      <c r="Q92" s="225"/>
      <c r="R92" s="225"/>
      <c r="S92" s="225"/>
      <c r="T92" s="226"/>
      <c r="AT92" s="227" t="s">
        <v>182</v>
      </c>
      <c r="AU92" s="227" t="s">
        <v>81</v>
      </c>
      <c r="AV92" s="12" t="s">
        <v>175</v>
      </c>
      <c r="AW92" s="12" t="s">
        <v>34</v>
      </c>
      <c r="AX92" s="12" t="s">
        <v>79</v>
      </c>
      <c r="AY92" s="227" t="s">
        <v>168</v>
      </c>
    </row>
    <row r="93" spans="2:65" s="1" customFormat="1" ht="38.25" customHeight="1">
      <c r="B93" s="40"/>
      <c r="C93" s="191" t="s">
        <v>81</v>
      </c>
      <c r="D93" s="191" t="s">
        <v>170</v>
      </c>
      <c r="E93" s="192" t="s">
        <v>1956</v>
      </c>
      <c r="F93" s="193" t="s">
        <v>1957</v>
      </c>
      <c r="G93" s="194" t="s">
        <v>173</v>
      </c>
      <c r="H93" s="195">
        <v>13.7</v>
      </c>
      <c r="I93" s="196"/>
      <c r="J93" s="197">
        <f>ROUND(I93*H93,2)</f>
        <v>0</v>
      </c>
      <c r="K93" s="193" t="s">
        <v>174</v>
      </c>
      <c r="L93" s="60"/>
      <c r="M93" s="198" t="s">
        <v>21</v>
      </c>
      <c r="N93" s="199" t="s">
        <v>42</v>
      </c>
      <c r="O93" s="41"/>
      <c r="P93" s="200">
        <f>O93*H93</f>
        <v>0</v>
      </c>
      <c r="Q93" s="200">
        <v>0</v>
      </c>
      <c r="R93" s="200">
        <f>Q93*H93</f>
        <v>0</v>
      </c>
      <c r="S93" s="200">
        <v>0</v>
      </c>
      <c r="T93" s="201">
        <f>S93*H93</f>
        <v>0</v>
      </c>
      <c r="AR93" s="23" t="s">
        <v>175</v>
      </c>
      <c r="AT93" s="23" t="s">
        <v>170</v>
      </c>
      <c r="AU93" s="23" t="s">
        <v>81</v>
      </c>
      <c r="AY93" s="23" t="s">
        <v>168</v>
      </c>
      <c r="BE93" s="202">
        <f>IF(N93="základní",J93,0)</f>
        <v>0</v>
      </c>
      <c r="BF93" s="202">
        <f>IF(N93="snížená",J93,0)</f>
        <v>0</v>
      </c>
      <c r="BG93" s="202">
        <f>IF(N93="zákl. přenesená",J93,0)</f>
        <v>0</v>
      </c>
      <c r="BH93" s="202">
        <f>IF(N93="sníž. přenesená",J93,0)</f>
        <v>0</v>
      </c>
      <c r="BI93" s="202">
        <f>IF(N93="nulová",J93,0)</f>
        <v>0</v>
      </c>
      <c r="BJ93" s="23" t="s">
        <v>79</v>
      </c>
      <c r="BK93" s="202">
        <f>ROUND(I93*H93,2)</f>
        <v>0</v>
      </c>
      <c r="BL93" s="23" t="s">
        <v>175</v>
      </c>
      <c r="BM93" s="23" t="s">
        <v>175</v>
      </c>
    </row>
    <row r="94" spans="2:65" s="1" customFormat="1" ht="38.25" customHeight="1">
      <c r="B94" s="40"/>
      <c r="C94" s="191" t="s">
        <v>185</v>
      </c>
      <c r="D94" s="191" t="s">
        <v>170</v>
      </c>
      <c r="E94" s="192" t="s">
        <v>1958</v>
      </c>
      <c r="F94" s="193" t="s">
        <v>1959</v>
      </c>
      <c r="G94" s="194" t="s">
        <v>173</v>
      </c>
      <c r="H94" s="195">
        <v>13.7</v>
      </c>
      <c r="I94" s="196"/>
      <c r="J94" s="197">
        <f>ROUND(I94*H94,2)</f>
        <v>0</v>
      </c>
      <c r="K94" s="193" t="s">
        <v>174</v>
      </c>
      <c r="L94" s="60"/>
      <c r="M94" s="198" t="s">
        <v>21</v>
      </c>
      <c r="N94" s="199" t="s">
        <v>42</v>
      </c>
      <c r="O94" s="41"/>
      <c r="P94" s="200">
        <f>O94*H94</f>
        <v>0</v>
      </c>
      <c r="Q94" s="200">
        <v>0</v>
      </c>
      <c r="R94" s="200">
        <f>Q94*H94</f>
        <v>0</v>
      </c>
      <c r="S94" s="200">
        <v>0</v>
      </c>
      <c r="T94" s="201">
        <f>S94*H94</f>
        <v>0</v>
      </c>
      <c r="AR94" s="23" t="s">
        <v>175</v>
      </c>
      <c r="AT94" s="23" t="s">
        <v>170</v>
      </c>
      <c r="AU94" s="23" t="s">
        <v>81</v>
      </c>
      <c r="AY94" s="23" t="s">
        <v>168</v>
      </c>
      <c r="BE94" s="202">
        <f>IF(N94="základní",J94,0)</f>
        <v>0</v>
      </c>
      <c r="BF94" s="202">
        <f>IF(N94="snížená",J94,0)</f>
        <v>0</v>
      </c>
      <c r="BG94" s="202">
        <f>IF(N94="zákl. přenesená",J94,0)</f>
        <v>0</v>
      </c>
      <c r="BH94" s="202">
        <f>IF(N94="sníž. přenesená",J94,0)</f>
        <v>0</v>
      </c>
      <c r="BI94" s="202">
        <f>IF(N94="nulová",J94,0)</f>
        <v>0</v>
      </c>
      <c r="BJ94" s="23" t="s">
        <v>79</v>
      </c>
      <c r="BK94" s="202">
        <f>ROUND(I94*H94,2)</f>
        <v>0</v>
      </c>
      <c r="BL94" s="23" t="s">
        <v>175</v>
      </c>
      <c r="BM94" s="23" t="s">
        <v>198</v>
      </c>
    </row>
    <row r="95" spans="2:65" s="1" customFormat="1" ht="38.25" customHeight="1">
      <c r="B95" s="40"/>
      <c r="C95" s="191" t="s">
        <v>175</v>
      </c>
      <c r="D95" s="191" t="s">
        <v>170</v>
      </c>
      <c r="E95" s="192" t="s">
        <v>1864</v>
      </c>
      <c r="F95" s="193" t="s">
        <v>1865</v>
      </c>
      <c r="G95" s="194" t="s">
        <v>205</v>
      </c>
      <c r="H95" s="195">
        <v>6.06</v>
      </c>
      <c r="I95" s="196"/>
      <c r="J95" s="197">
        <f>ROUND(I95*H95,2)</f>
        <v>0</v>
      </c>
      <c r="K95" s="193" t="s">
        <v>174</v>
      </c>
      <c r="L95" s="60"/>
      <c r="M95" s="198" t="s">
        <v>21</v>
      </c>
      <c r="N95" s="199" t="s">
        <v>42</v>
      </c>
      <c r="O95" s="41"/>
      <c r="P95" s="200">
        <f>O95*H95</f>
        <v>0</v>
      </c>
      <c r="Q95" s="200">
        <v>0</v>
      </c>
      <c r="R95" s="200">
        <f>Q95*H95</f>
        <v>0</v>
      </c>
      <c r="S95" s="200">
        <v>0</v>
      </c>
      <c r="T95" s="201">
        <f>S95*H95</f>
        <v>0</v>
      </c>
      <c r="AR95" s="23" t="s">
        <v>175</v>
      </c>
      <c r="AT95" s="23" t="s">
        <v>170</v>
      </c>
      <c r="AU95" s="23" t="s">
        <v>81</v>
      </c>
      <c r="AY95" s="23" t="s">
        <v>168</v>
      </c>
      <c r="BE95" s="202">
        <f>IF(N95="základní",J95,0)</f>
        <v>0</v>
      </c>
      <c r="BF95" s="202">
        <f>IF(N95="snížená",J95,0)</f>
        <v>0</v>
      </c>
      <c r="BG95" s="202">
        <f>IF(N95="zákl. přenesená",J95,0)</f>
        <v>0</v>
      </c>
      <c r="BH95" s="202">
        <f>IF(N95="sníž. přenesená",J95,0)</f>
        <v>0</v>
      </c>
      <c r="BI95" s="202">
        <f>IF(N95="nulová",J95,0)</f>
        <v>0</v>
      </c>
      <c r="BJ95" s="23" t="s">
        <v>79</v>
      </c>
      <c r="BK95" s="202">
        <f>ROUND(I95*H95,2)</f>
        <v>0</v>
      </c>
      <c r="BL95" s="23" t="s">
        <v>175</v>
      </c>
      <c r="BM95" s="23" t="s">
        <v>208</v>
      </c>
    </row>
    <row r="96" spans="2:65" s="1" customFormat="1" ht="38.25" customHeight="1">
      <c r="B96" s="40"/>
      <c r="C96" s="191" t="s">
        <v>192</v>
      </c>
      <c r="D96" s="191" t="s">
        <v>170</v>
      </c>
      <c r="E96" s="192" t="s">
        <v>1866</v>
      </c>
      <c r="F96" s="193" t="s">
        <v>1867</v>
      </c>
      <c r="G96" s="194" t="s">
        <v>205</v>
      </c>
      <c r="H96" s="195">
        <v>174.24</v>
      </c>
      <c r="I96" s="196"/>
      <c r="J96" s="197">
        <f>ROUND(I96*H96,2)</f>
        <v>0</v>
      </c>
      <c r="K96" s="193" t="s">
        <v>174</v>
      </c>
      <c r="L96" s="60"/>
      <c r="M96" s="198" t="s">
        <v>21</v>
      </c>
      <c r="N96" s="199" t="s">
        <v>42</v>
      </c>
      <c r="O96" s="41"/>
      <c r="P96" s="200">
        <f>O96*H96</f>
        <v>0</v>
      </c>
      <c r="Q96" s="200">
        <v>0</v>
      </c>
      <c r="R96" s="200">
        <f>Q96*H96</f>
        <v>0</v>
      </c>
      <c r="S96" s="200">
        <v>0</v>
      </c>
      <c r="T96" s="201">
        <f>S96*H96</f>
        <v>0</v>
      </c>
      <c r="AR96" s="23" t="s">
        <v>175</v>
      </c>
      <c r="AT96" s="23" t="s">
        <v>170</v>
      </c>
      <c r="AU96" s="23" t="s">
        <v>81</v>
      </c>
      <c r="AY96" s="23" t="s">
        <v>168</v>
      </c>
      <c r="BE96" s="202">
        <f>IF(N96="základní",J96,0)</f>
        <v>0</v>
      </c>
      <c r="BF96" s="202">
        <f>IF(N96="snížená",J96,0)</f>
        <v>0</v>
      </c>
      <c r="BG96" s="202">
        <f>IF(N96="zákl. přenesená",J96,0)</f>
        <v>0</v>
      </c>
      <c r="BH96" s="202">
        <f>IF(N96="sníž. přenesená",J96,0)</f>
        <v>0</v>
      </c>
      <c r="BI96" s="202">
        <f>IF(N96="nulová",J96,0)</f>
        <v>0</v>
      </c>
      <c r="BJ96" s="23" t="s">
        <v>79</v>
      </c>
      <c r="BK96" s="202">
        <f>ROUND(I96*H96,2)</f>
        <v>0</v>
      </c>
      <c r="BL96" s="23" t="s">
        <v>175</v>
      </c>
      <c r="BM96" s="23" t="s">
        <v>217</v>
      </c>
    </row>
    <row r="97" spans="2:65" s="11" customFormat="1" ht="13.5">
      <c r="B97" s="206"/>
      <c r="C97" s="207"/>
      <c r="D97" s="203" t="s">
        <v>182</v>
      </c>
      <c r="E97" s="208" t="s">
        <v>21</v>
      </c>
      <c r="F97" s="209" t="s">
        <v>1960</v>
      </c>
      <c r="G97" s="207"/>
      <c r="H97" s="210">
        <v>174.24</v>
      </c>
      <c r="I97" s="211"/>
      <c r="J97" s="207"/>
      <c r="K97" s="207"/>
      <c r="L97" s="212"/>
      <c r="M97" s="213"/>
      <c r="N97" s="214"/>
      <c r="O97" s="214"/>
      <c r="P97" s="214"/>
      <c r="Q97" s="214"/>
      <c r="R97" s="214"/>
      <c r="S97" s="214"/>
      <c r="T97" s="215"/>
      <c r="AT97" s="216" t="s">
        <v>182</v>
      </c>
      <c r="AU97" s="216" t="s">
        <v>81</v>
      </c>
      <c r="AV97" s="11" t="s">
        <v>81</v>
      </c>
      <c r="AW97" s="11" t="s">
        <v>34</v>
      </c>
      <c r="AX97" s="11" t="s">
        <v>71</v>
      </c>
      <c r="AY97" s="216" t="s">
        <v>168</v>
      </c>
    </row>
    <row r="98" spans="2:65" s="12" customFormat="1" ht="13.5">
      <c r="B98" s="217"/>
      <c r="C98" s="218"/>
      <c r="D98" s="203" t="s">
        <v>182</v>
      </c>
      <c r="E98" s="219" t="s">
        <v>21</v>
      </c>
      <c r="F98" s="220" t="s">
        <v>184</v>
      </c>
      <c r="G98" s="218"/>
      <c r="H98" s="221">
        <v>174.24</v>
      </c>
      <c r="I98" s="222"/>
      <c r="J98" s="218"/>
      <c r="K98" s="218"/>
      <c r="L98" s="223"/>
      <c r="M98" s="224"/>
      <c r="N98" s="225"/>
      <c r="O98" s="225"/>
      <c r="P98" s="225"/>
      <c r="Q98" s="225"/>
      <c r="R98" s="225"/>
      <c r="S98" s="225"/>
      <c r="T98" s="226"/>
      <c r="AT98" s="227" t="s">
        <v>182</v>
      </c>
      <c r="AU98" s="227" t="s">
        <v>81</v>
      </c>
      <c r="AV98" s="12" t="s">
        <v>175</v>
      </c>
      <c r="AW98" s="12" t="s">
        <v>34</v>
      </c>
      <c r="AX98" s="12" t="s">
        <v>79</v>
      </c>
      <c r="AY98" s="227" t="s">
        <v>168</v>
      </c>
    </row>
    <row r="99" spans="2:65" s="1" customFormat="1" ht="38.25" customHeight="1">
      <c r="B99" s="40"/>
      <c r="C99" s="191" t="s">
        <v>198</v>
      </c>
      <c r="D99" s="191" t="s">
        <v>170</v>
      </c>
      <c r="E99" s="192" t="s">
        <v>1802</v>
      </c>
      <c r="F99" s="193" t="s">
        <v>1803</v>
      </c>
      <c r="G99" s="194" t="s">
        <v>205</v>
      </c>
      <c r="H99" s="195">
        <v>52.271999999999998</v>
      </c>
      <c r="I99" s="196"/>
      <c r="J99" s="197">
        <f>ROUND(I99*H99,2)</f>
        <v>0</v>
      </c>
      <c r="K99" s="193" t="s">
        <v>174</v>
      </c>
      <c r="L99" s="60"/>
      <c r="M99" s="198" t="s">
        <v>21</v>
      </c>
      <c r="N99" s="199" t="s">
        <v>42</v>
      </c>
      <c r="O99" s="41"/>
      <c r="P99" s="200">
        <f>O99*H99</f>
        <v>0</v>
      </c>
      <c r="Q99" s="200">
        <v>0</v>
      </c>
      <c r="R99" s="200">
        <f>Q99*H99</f>
        <v>0</v>
      </c>
      <c r="S99" s="200">
        <v>0</v>
      </c>
      <c r="T99" s="201">
        <f>S99*H99</f>
        <v>0</v>
      </c>
      <c r="AR99" s="23" t="s">
        <v>175</v>
      </c>
      <c r="AT99" s="23" t="s">
        <v>170</v>
      </c>
      <c r="AU99" s="23" t="s">
        <v>81</v>
      </c>
      <c r="AY99" s="23" t="s">
        <v>168</v>
      </c>
      <c r="BE99" s="202">
        <f>IF(N99="základní",J99,0)</f>
        <v>0</v>
      </c>
      <c r="BF99" s="202">
        <f>IF(N99="snížená",J99,0)</f>
        <v>0</v>
      </c>
      <c r="BG99" s="202">
        <f>IF(N99="zákl. přenesená",J99,0)</f>
        <v>0</v>
      </c>
      <c r="BH99" s="202">
        <f>IF(N99="sníž. přenesená",J99,0)</f>
        <v>0</v>
      </c>
      <c r="BI99" s="202">
        <f>IF(N99="nulová",J99,0)</f>
        <v>0</v>
      </c>
      <c r="BJ99" s="23" t="s">
        <v>79</v>
      </c>
      <c r="BK99" s="202">
        <f>ROUND(I99*H99,2)</f>
        <v>0</v>
      </c>
      <c r="BL99" s="23" t="s">
        <v>175</v>
      </c>
      <c r="BM99" s="23" t="s">
        <v>227</v>
      </c>
    </row>
    <row r="100" spans="2:65" s="13" customFormat="1" ht="13.5">
      <c r="B100" s="247"/>
      <c r="C100" s="248"/>
      <c r="D100" s="203" t="s">
        <v>182</v>
      </c>
      <c r="E100" s="249" t="s">
        <v>21</v>
      </c>
      <c r="F100" s="250" t="s">
        <v>1796</v>
      </c>
      <c r="G100" s="248"/>
      <c r="H100" s="249" t="s">
        <v>21</v>
      </c>
      <c r="I100" s="251"/>
      <c r="J100" s="248"/>
      <c r="K100" s="248"/>
      <c r="L100" s="252"/>
      <c r="M100" s="253"/>
      <c r="N100" s="254"/>
      <c r="O100" s="254"/>
      <c r="P100" s="254"/>
      <c r="Q100" s="254"/>
      <c r="R100" s="254"/>
      <c r="S100" s="254"/>
      <c r="T100" s="255"/>
      <c r="AT100" s="256" t="s">
        <v>182</v>
      </c>
      <c r="AU100" s="256" t="s">
        <v>81</v>
      </c>
      <c r="AV100" s="13" t="s">
        <v>79</v>
      </c>
      <c r="AW100" s="13" t="s">
        <v>34</v>
      </c>
      <c r="AX100" s="13" t="s">
        <v>71</v>
      </c>
      <c r="AY100" s="256" t="s">
        <v>168</v>
      </c>
    </row>
    <row r="101" spans="2:65" s="13" customFormat="1" ht="13.5">
      <c r="B101" s="247"/>
      <c r="C101" s="248"/>
      <c r="D101" s="203" t="s">
        <v>182</v>
      </c>
      <c r="E101" s="249" t="s">
        <v>21</v>
      </c>
      <c r="F101" s="250" t="s">
        <v>1869</v>
      </c>
      <c r="G101" s="248"/>
      <c r="H101" s="249" t="s">
        <v>21</v>
      </c>
      <c r="I101" s="251"/>
      <c r="J101" s="248"/>
      <c r="K101" s="248"/>
      <c r="L101" s="252"/>
      <c r="M101" s="253"/>
      <c r="N101" s="254"/>
      <c r="O101" s="254"/>
      <c r="P101" s="254"/>
      <c r="Q101" s="254"/>
      <c r="R101" s="254"/>
      <c r="S101" s="254"/>
      <c r="T101" s="255"/>
      <c r="AT101" s="256" t="s">
        <v>182</v>
      </c>
      <c r="AU101" s="256" t="s">
        <v>81</v>
      </c>
      <c r="AV101" s="13" t="s">
        <v>79</v>
      </c>
      <c r="AW101" s="13" t="s">
        <v>34</v>
      </c>
      <c r="AX101" s="13" t="s">
        <v>71</v>
      </c>
      <c r="AY101" s="256" t="s">
        <v>168</v>
      </c>
    </row>
    <row r="102" spans="2:65" s="11" customFormat="1" ht="13.5">
      <c r="B102" s="206"/>
      <c r="C102" s="207"/>
      <c r="D102" s="203" t="s">
        <v>182</v>
      </c>
      <c r="E102" s="208" t="s">
        <v>21</v>
      </c>
      <c r="F102" s="209" t="s">
        <v>1961</v>
      </c>
      <c r="G102" s="207"/>
      <c r="H102" s="210">
        <v>52.271999999999998</v>
      </c>
      <c r="I102" s="211"/>
      <c r="J102" s="207"/>
      <c r="K102" s="207"/>
      <c r="L102" s="212"/>
      <c r="M102" s="213"/>
      <c r="N102" s="214"/>
      <c r="O102" s="214"/>
      <c r="P102" s="214"/>
      <c r="Q102" s="214"/>
      <c r="R102" s="214"/>
      <c r="S102" s="214"/>
      <c r="T102" s="215"/>
      <c r="AT102" s="216" t="s">
        <v>182</v>
      </c>
      <c r="AU102" s="216" t="s">
        <v>81</v>
      </c>
      <c r="AV102" s="11" t="s">
        <v>81</v>
      </c>
      <c r="AW102" s="11" t="s">
        <v>34</v>
      </c>
      <c r="AX102" s="11" t="s">
        <v>71</v>
      </c>
      <c r="AY102" s="216" t="s">
        <v>168</v>
      </c>
    </row>
    <row r="103" spans="2:65" s="12" customFormat="1" ht="13.5">
      <c r="B103" s="217"/>
      <c r="C103" s="218"/>
      <c r="D103" s="203" t="s">
        <v>182</v>
      </c>
      <c r="E103" s="219" t="s">
        <v>21</v>
      </c>
      <c r="F103" s="220" t="s">
        <v>184</v>
      </c>
      <c r="G103" s="218"/>
      <c r="H103" s="221">
        <v>52.271999999999998</v>
      </c>
      <c r="I103" s="222"/>
      <c r="J103" s="218"/>
      <c r="K103" s="218"/>
      <c r="L103" s="223"/>
      <c r="M103" s="224"/>
      <c r="N103" s="225"/>
      <c r="O103" s="225"/>
      <c r="P103" s="225"/>
      <c r="Q103" s="225"/>
      <c r="R103" s="225"/>
      <c r="S103" s="225"/>
      <c r="T103" s="226"/>
      <c r="AT103" s="227" t="s">
        <v>182</v>
      </c>
      <c r="AU103" s="227" t="s">
        <v>81</v>
      </c>
      <c r="AV103" s="12" t="s">
        <v>175</v>
      </c>
      <c r="AW103" s="12" t="s">
        <v>34</v>
      </c>
      <c r="AX103" s="12" t="s">
        <v>79</v>
      </c>
      <c r="AY103" s="227" t="s">
        <v>168</v>
      </c>
    </row>
    <row r="104" spans="2:65" s="1" customFormat="1" ht="25.5" customHeight="1">
      <c r="B104" s="40"/>
      <c r="C104" s="191" t="s">
        <v>202</v>
      </c>
      <c r="D104" s="191" t="s">
        <v>170</v>
      </c>
      <c r="E104" s="192" t="s">
        <v>1806</v>
      </c>
      <c r="F104" s="193" t="s">
        <v>1807</v>
      </c>
      <c r="G104" s="194" t="s">
        <v>173</v>
      </c>
      <c r="H104" s="195">
        <v>435.6</v>
      </c>
      <c r="I104" s="196"/>
      <c r="J104" s="197">
        <f>ROUND(I104*H104,2)</f>
        <v>0</v>
      </c>
      <c r="K104" s="193" t="s">
        <v>174</v>
      </c>
      <c r="L104" s="60"/>
      <c r="M104" s="198" t="s">
        <v>21</v>
      </c>
      <c r="N104" s="199" t="s">
        <v>42</v>
      </c>
      <c r="O104" s="41"/>
      <c r="P104" s="200">
        <f>O104*H104</f>
        <v>0</v>
      </c>
      <c r="Q104" s="200">
        <v>0</v>
      </c>
      <c r="R104" s="200">
        <f>Q104*H104</f>
        <v>0</v>
      </c>
      <c r="S104" s="200">
        <v>0</v>
      </c>
      <c r="T104" s="201">
        <f>S104*H104</f>
        <v>0</v>
      </c>
      <c r="AR104" s="23" t="s">
        <v>175</v>
      </c>
      <c r="AT104" s="23" t="s">
        <v>170</v>
      </c>
      <c r="AU104" s="23" t="s">
        <v>81</v>
      </c>
      <c r="AY104" s="23" t="s">
        <v>168</v>
      </c>
      <c r="BE104" s="202">
        <f>IF(N104="základní",J104,0)</f>
        <v>0</v>
      </c>
      <c r="BF104" s="202">
        <f>IF(N104="snížená",J104,0)</f>
        <v>0</v>
      </c>
      <c r="BG104" s="202">
        <f>IF(N104="zákl. přenesená",J104,0)</f>
        <v>0</v>
      </c>
      <c r="BH104" s="202">
        <f>IF(N104="sníž. přenesená",J104,0)</f>
        <v>0</v>
      </c>
      <c r="BI104" s="202">
        <f>IF(N104="nulová",J104,0)</f>
        <v>0</v>
      </c>
      <c r="BJ104" s="23" t="s">
        <v>79</v>
      </c>
      <c r="BK104" s="202">
        <f>ROUND(I104*H104,2)</f>
        <v>0</v>
      </c>
      <c r="BL104" s="23" t="s">
        <v>175</v>
      </c>
      <c r="BM104" s="23" t="s">
        <v>239</v>
      </c>
    </row>
    <row r="105" spans="2:65" s="11" customFormat="1" ht="13.5">
      <c r="B105" s="206"/>
      <c r="C105" s="207"/>
      <c r="D105" s="203" t="s">
        <v>182</v>
      </c>
      <c r="E105" s="208" t="s">
        <v>21</v>
      </c>
      <c r="F105" s="209" t="s">
        <v>1962</v>
      </c>
      <c r="G105" s="207"/>
      <c r="H105" s="210">
        <v>435.6</v>
      </c>
      <c r="I105" s="211"/>
      <c r="J105" s="207"/>
      <c r="K105" s="207"/>
      <c r="L105" s="212"/>
      <c r="M105" s="213"/>
      <c r="N105" s="214"/>
      <c r="O105" s="214"/>
      <c r="P105" s="214"/>
      <c r="Q105" s="214"/>
      <c r="R105" s="214"/>
      <c r="S105" s="214"/>
      <c r="T105" s="215"/>
      <c r="AT105" s="216" t="s">
        <v>182</v>
      </c>
      <c r="AU105" s="216" t="s">
        <v>81</v>
      </c>
      <c r="AV105" s="11" t="s">
        <v>81</v>
      </c>
      <c r="AW105" s="11" t="s">
        <v>34</v>
      </c>
      <c r="AX105" s="11" t="s">
        <v>71</v>
      </c>
      <c r="AY105" s="216" t="s">
        <v>168</v>
      </c>
    </row>
    <row r="106" spans="2:65" s="12" customFormat="1" ht="13.5">
      <c r="B106" s="217"/>
      <c r="C106" s="218"/>
      <c r="D106" s="203" t="s">
        <v>182</v>
      </c>
      <c r="E106" s="219" t="s">
        <v>21</v>
      </c>
      <c r="F106" s="220" t="s">
        <v>184</v>
      </c>
      <c r="G106" s="218"/>
      <c r="H106" s="221">
        <v>435.6</v>
      </c>
      <c r="I106" s="222"/>
      <c r="J106" s="218"/>
      <c r="K106" s="218"/>
      <c r="L106" s="223"/>
      <c r="M106" s="224"/>
      <c r="N106" s="225"/>
      <c r="O106" s="225"/>
      <c r="P106" s="225"/>
      <c r="Q106" s="225"/>
      <c r="R106" s="225"/>
      <c r="S106" s="225"/>
      <c r="T106" s="226"/>
      <c r="AT106" s="227" t="s">
        <v>182</v>
      </c>
      <c r="AU106" s="227" t="s">
        <v>81</v>
      </c>
      <c r="AV106" s="12" t="s">
        <v>175</v>
      </c>
      <c r="AW106" s="12" t="s">
        <v>34</v>
      </c>
      <c r="AX106" s="12" t="s">
        <v>79</v>
      </c>
      <c r="AY106" s="227" t="s">
        <v>168</v>
      </c>
    </row>
    <row r="107" spans="2:65" s="1" customFormat="1" ht="38.25" customHeight="1">
      <c r="B107" s="40"/>
      <c r="C107" s="191" t="s">
        <v>208</v>
      </c>
      <c r="D107" s="191" t="s">
        <v>170</v>
      </c>
      <c r="E107" s="192" t="s">
        <v>1809</v>
      </c>
      <c r="F107" s="193" t="s">
        <v>1810</v>
      </c>
      <c r="G107" s="194" t="s">
        <v>173</v>
      </c>
      <c r="H107" s="195">
        <v>435.6</v>
      </c>
      <c r="I107" s="196"/>
      <c r="J107" s="197">
        <f t="shared" ref="J107:J113" si="0">ROUND(I107*H107,2)</f>
        <v>0</v>
      </c>
      <c r="K107" s="193" t="s">
        <v>174</v>
      </c>
      <c r="L107" s="60"/>
      <c r="M107" s="198" t="s">
        <v>21</v>
      </c>
      <c r="N107" s="199" t="s">
        <v>42</v>
      </c>
      <c r="O107" s="41"/>
      <c r="P107" s="200">
        <f t="shared" ref="P107:P113" si="1">O107*H107</f>
        <v>0</v>
      </c>
      <c r="Q107" s="200">
        <v>0</v>
      </c>
      <c r="R107" s="200">
        <f t="shared" ref="R107:R113" si="2">Q107*H107</f>
        <v>0</v>
      </c>
      <c r="S107" s="200">
        <v>0</v>
      </c>
      <c r="T107" s="201">
        <f t="shared" ref="T107:T113" si="3">S107*H107</f>
        <v>0</v>
      </c>
      <c r="AR107" s="23" t="s">
        <v>175</v>
      </c>
      <c r="AT107" s="23" t="s">
        <v>170</v>
      </c>
      <c r="AU107" s="23" t="s">
        <v>81</v>
      </c>
      <c r="AY107" s="23" t="s">
        <v>168</v>
      </c>
      <c r="BE107" s="202">
        <f t="shared" ref="BE107:BE113" si="4">IF(N107="základní",J107,0)</f>
        <v>0</v>
      </c>
      <c r="BF107" s="202">
        <f t="shared" ref="BF107:BF113" si="5">IF(N107="snížená",J107,0)</f>
        <v>0</v>
      </c>
      <c r="BG107" s="202">
        <f t="shared" ref="BG107:BG113" si="6">IF(N107="zákl. přenesená",J107,0)</f>
        <v>0</v>
      </c>
      <c r="BH107" s="202">
        <f t="shared" ref="BH107:BH113" si="7">IF(N107="sníž. přenesená",J107,0)</f>
        <v>0</v>
      </c>
      <c r="BI107" s="202">
        <f t="shared" ref="BI107:BI113" si="8">IF(N107="nulová",J107,0)</f>
        <v>0</v>
      </c>
      <c r="BJ107" s="23" t="s">
        <v>79</v>
      </c>
      <c r="BK107" s="202">
        <f t="shared" ref="BK107:BK113" si="9">ROUND(I107*H107,2)</f>
        <v>0</v>
      </c>
      <c r="BL107" s="23" t="s">
        <v>175</v>
      </c>
      <c r="BM107" s="23" t="s">
        <v>427</v>
      </c>
    </row>
    <row r="108" spans="2:65" s="1" customFormat="1" ht="38.25" customHeight="1">
      <c r="B108" s="40"/>
      <c r="C108" s="191" t="s">
        <v>212</v>
      </c>
      <c r="D108" s="191" t="s">
        <v>170</v>
      </c>
      <c r="E108" s="192" t="s">
        <v>1811</v>
      </c>
      <c r="F108" s="193" t="s">
        <v>1812</v>
      </c>
      <c r="G108" s="194" t="s">
        <v>205</v>
      </c>
      <c r="H108" s="195">
        <v>174.24</v>
      </c>
      <c r="I108" s="196"/>
      <c r="J108" s="197">
        <f t="shared" si="0"/>
        <v>0</v>
      </c>
      <c r="K108" s="193" t="s">
        <v>174</v>
      </c>
      <c r="L108" s="60"/>
      <c r="M108" s="198" t="s">
        <v>21</v>
      </c>
      <c r="N108" s="199" t="s">
        <v>42</v>
      </c>
      <c r="O108" s="41"/>
      <c r="P108" s="200">
        <f t="shared" si="1"/>
        <v>0</v>
      </c>
      <c r="Q108" s="200">
        <v>0</v>
      </c>
      <c r="R108" s="200">
        <f t="shared" si="2"/>
        <v>0</v>
      </c>
      <c r="S108" s="200">
        <v>0</v>
      </c>
      <c r="T108" s="201">
        <f t="shared" si="3"/>
        <v>0</v>
      </c>
      <c r="AR108" s="23" t="s">
        <v>175</v>
      </c>
      <c r="AT108" s="23" t="s">
        <v>170</v>
      </c>
      <c r="AU108" s="23" t="s">
        <v>81</v>
      </c>
      <c r="AY108" s="23" t="s">
        <v>168</v>
      </c>
      <c r="BE108" s="202">
        <f t="shared" si="4"/>
        <v>0</v>
      </c>
      <c r="BF108" s="202">
        <f t="shared" si="5"/>
        <v>0</v>
      </c>
      <c r="BG108" s="202">
        <f t="shared" si="6"/>
        <v>0</v>
      </c>
      <c r="BH108" s="202">
        <f t="shared" si="7"/>
        <v>0</v>
      </c>
      <c r="BI108" s="202">
        <f t="shared" si="8"/>
        <v>0</v>
      </c>
      <c r="BJ108" s="23" t="s">
        <v>79</v>
      </c>
      <c r="BK108" s="202">
        <f t="shared" si="9"/>
        <v>0</v>
      </c>
      <c r="BL108" s="23" t="s">
        <v>175</v>
      </c>
      <c r="BM108" s="23" t="s">
        <v>259</v>
      </c>
    </row>
    <row r="109" spans="2:65" s="1" customFormat="1" ht="38.25" customHeight="1">
      <c r="B109" s="40"/>
      <c r="C109" s="191" t="s">
        <v>217</v>
      </c>
      <c r="D109" s="191" t="s">
        <v>170</v>
      </c>
      <c r="E109" s="192" t="s">
        <v>1813</v>
      </c>
      <c r="F109" s="193" t="s">
        <v>1814</v>
      </c>
      <c r="G109" s="194" t="s">
        <v>205</v>
      </c>
      <c r="H109" s="195">
        <v>261.36</v>
      </c>
      <c r="I109" s="196"/>
      <c r="J109" s="197">
        <f t="shared" si="0"/>
        <v>0</v>
      </c>
      <c r="K109" s="193" t="s">
        <v>174</v>
      </c>
      <c r="L109" s="60"/>
      <c r="M109" s="198" t="s">
        <v>21</v>
      </c>
      <c r="N109" s="199" t="s">
        <v>42</v>
      </c>
      <c r="O109" s="41"/>
      <c r="P109" s="200">
        <f t="shared" si="1"/>
        <v>0</v>
      </c>
      <c r="Q109" s="200">
        <v>0</v>
      </c>
      <c r="R109" s="200">
        <f t="shared" si="2"/>
        <v>0</v>
      </c>
      <c r="S109" s="200">
        <v>0</v>
      </c>
      <c r="T109" s="201">
        <f t="shared" si="3"/>
        <v>0</v>
      </c>
      <c r="AR109" s="23" t="s">
        <v>175</v>
      </c>
      <c r="AT109" s="23" t="s">
        <v>170</v>
      </c>
      <c r="AU109" s="23" t="s">
        <v>81</v>
      </c>
      <c r="AY109" s="23" t="s">
        <v>168</v>
      </c>
      <c r="BE109" s="202">
        <f t="shared" si="4"/>
        <v>0</v>
      </c>
      <c r="BF109" s="202">
        <f t="shared" si="5"/>
        <v>0</v>
      </c>
      <c r="BG109" s="202">
        <f t="shared" si="6"/>
        <v>0</v>
      </c>
      <c r="BH109" s="202">
        <f t="shared" si="7"/>
        <v>0</v>
      </c>
      <c r="BI109" s="202">
        <f t="shared" si="8"/>
        <v>0</v>
      </c>
      <c r="BJ109" s="23" t="s">
        <v>79</v>
      </c>
      <c r="BK109" s="202">
        <f t="shared" si="9"/>
        <v>0</v>
      </c>
      <c r="BL109" s="23" t="s">
        <v>175</v>
      </c>
      <c r="BM109" s="23" t="s">
        <v>270</v>
      </c>
    </row>
    <row r="110" spans="2:65" s="1" customFormat="1" ht="38.25" customHeight="1">
      <c r="B110" s="40"/>
      <c r="C110" s="191" t="s">
        <v>222</v>
      </c>
      <c r="D110" s="191" t="s">
        <v>170</v>
      </c>
      <c r="E110" s="192" t="s">
        <v>213</v>
      </c>
      <c r="F110" s="193" t="s">
        <v>214</v>
      </c>
      <c r="G110" s="194" t="s">
        <v>205</v>
      </c>
      <c r="H110" s="195">
        <v>43.56</v>
      </c>
      <c r="I110" s="196"/>
      <c r="J110" s="197">
        <f t="shared" si="0"/>
        <v>0</v>
      </c>
      <c r="K110" s="193" t="s">
        <v>174</v>
      </c>
      <c r="L110" s="60"/>
      <c r="M110" s="198" t="s">
        <v>21</v>
      </c>
      <c r="N110" s="199" t="s">
        <v>42</v>
      </c>
      <c r="O110" s="41"/>
      <c r="P110" s="200">
        <f t="shared" si="1"/>
        <v>0</v>
      </c>
      <c r="Q110" s="200">
        <v>0</v>
      </c>
      <c r="R110" s="200">
        <f t="shared" si="2"/>
        <v>0</v>
      </c>
      <c r="S110" s="200">
        <v>0</v>
      </c>
      <c r="T110" s="201">
        <f t="shared" si="3"/>
        <v>0</v>
      </c>
      <c r="AR110" s="23" t="s">
        <v>175</v>
      </c>
      <c r="AT110" s="23" t="s">
        <v>170</v>
      </c>
      <c r="AU110" s="23" t="s">
        <v>81</v>
      </c>
      <c r="AY110" s="23" t="s">
        <v>168</v>
      </c>
      <c r="BE110" s="202">
        <f t="shared" si="4"/>
        <v>0</v>
      </c>
      <c r="BF110" s="202">
        <f t="shared" si="5"/>
        <v>0</v>
      </c>
      <c r="BG110" s="202">
        <f t="shared" si="6"/>
        <v>0</v>
      </c>
      <c r="BH110" s="202">
        <f t="shared" si="7"/>
        <v>0</v>
      </c>
      <c r="BI110" s="202">
        <f t="shared" si="8"/>
        <v>0</v>
      </c>
      <c r="BJ110" s="23" t="s">
        <v>79</v>
      </c>
      <c r="BK110" s="202">
        <f t="shared" si="9"/>
        <v>0</v>
      </c>
      <c r="BL110" s="23" t="s">
        <v>175</v>
      </c>
      <c r="BM110" s="23" t="s">
        <v>279</v>
      </c>
    </row>
    <row r="111" spans="2:65" s="1" customFormat="1" ht="25.5" customHeight="1">
      <c r="B111" s="40"/>
      <c r="C111" s="191" t="s">
        <v>227</v>
      </c>
      <c r="D111" s="191" t="s">
        <v>170</v>
      </c>
      <c r="E111" s="192" t="s">
        <v>223</v>
      </c>
      <c r="F111" s="193" t="s">
        <v>224</v>
      </c>
      <c r="G111" s="194" t="s">
        <v>205</v>
      </c>
      <c r="H111" s="195">
        <v>174.24</v>
      </c>
      <c r="I111" s="196"/>
      <c r="J111" s="197">
        <f t="shared" si="0"/>
        <v>0</v>
      </c>
      <c r="K111" s="193" t="s">
        <v>174</v>
      </c>
      <c r="L111" s="60"/>
      <c r="M111" s="198" t="s">
        <v>21</v>
      </c>
      <c r="N111" s="199" t="s">
        <v>42</v>
      </c>
      <c r="O111" s="41"/>
      <c r="P111" s="200">
        <f t="shared" si="1"/>
        <v>0</v>
      </c>
      <c r="Q111" s="200">
        <v>0</v>
      </c>
      <c r="R111" s="200">
        <f t="shared" si="2"/>
        <v>0</v>
      </c>
      <c r="S111" s="200">
        <v>0</v>
      </c>
      <c r="T111" s="201">
        <f t="shared" si="3"/>
        <v>0</v>
      </c>
      <c r="AR111" s="23" t="s">
        <v>175</v>
      </c>
      <c r="AT111" s="23" t="s">
        <v>170</v>
      </c>
      <c r="AU111" s="23" t="s">
        <v>81</v>
      </c>
      <c r="AY111" s="23" t="s">
        <v>168</v>
      </c>
      <c r="BE111" s="202">
        <f t="shared" si="4"/>
        <v>0</v>
      </c>
      <c r="BF111" s="202">
        <f t="shared" si="5"/>
        <v>0</v>
      </c>
      <c r="BG111" s="202">
        <f t="shared" si="6"/>
        <v>0</v>
      </c>
      <c r="BH111" s="202">
        <f t="shared" si="7"/>
        <v>0</v>
      </c>
      <c r="BI111" s="202">
        <f t="shared" si="8"/>
        <v>0</v>
      </c>
      <c r="BJ111" s="23" t="s">
        <v>79</v>
      </c>
      <c r="BK111" s="202">
        <f t="shared" si="9"/>
        <v>0</v>
      </c>
      <c r="BL111" s="23" t="s">
        <v>175</v>
      </c>
      <c r="BM111" s="23" t="s">
        <v>289</v>
      </c>
    </row>
    <row r="112" spans="2:65" s="1" customFormat="1" ht="16.5" customHeight="1">
      <c r="B112" s="40"/>
      <c r="C112" s="191" t="s">
        <v>232</v>
      </c>
      <c r="D112" s="191" t="s">
        <v>170</v>
      </c>
      <c r="E112" s="192" t="s">
        <v>228</v>
      </c>
      <c r="F112" s="193" t="s">
        <v>229</v>
      </c>
      <c r="G112" s="194" t="s">
        <v>205</v>
      </c>
      <c r="H112" s="195">
        <v>43.56</v>
      </c>
      <c r="I112" s="196"/>
      <c r="J112" s="197">
        <f t="shared" si="0"/>
        <v>0</v>
      </c>
      <c r="K112" s="193" t="s">
        <v>174</v>
      </c>
      <c r="L112" s="60"/>
      <c r="M112" s="198" t="s">
        <v>21</v>
      </c>
      <c r="N112" s="199" t="s">
        <v>42</v>
      </c>
      <c r="O112" s="41"/>
      <c r="P112" s="200">
        <f t="shared" si="1"/>
        <v>0</v>
      </c>
      <c r="Q112" s="200">
        <v>0</v>
      </c>
      <c r="R112" s="200">
        <f t="shared" si="2"/>
        <v>0</v>
      </c>
      <c r="S112" s="200">
        <v>0</v>
      </c>
      <c r="T112" s="201">
        <f t="shared" si="3"/>
        <v>0</v>
      </c>
      <c r="AR112" s="23" t="s">
        <v>175</v>
      </c>
      <c r="AT112" s="23" t="s">
        <v>170</v>
      </c>
      <c r="AU112" s="23" t="s">
        <v>81</v>
      </c>
      <c r="AY112" s="23" t="s">
        <v>168</v>
      </c>
      <c r="BE112" s="202">
        <f t="shared" si="4"/>
        <v>0</v>
      </c>
      <c r="BF112" s="202">
        <f t="shared" si="5"/>
        <v>0</v>
      </c>
      <c r="BG112" s="202">
        <f t="shared" si="6"/>
        <v>0</v>
      </c>
      <c r="BH112" s="202">
        <f t="shared" si="7"/>
        <v>0</v>
      </c>
      <c r="BI112" s="202">
        <f t="shared" si="8"/>
        <v>0</v>
      </c>
      <c r="BJ112" s="23" t="s">
        <v>79</v>
      </c>
      <c r="BK112" s="202">
        <f t="shared" si="9"/>
        <v>0</v>
      </c>
      <c r="BL112" s="23" t="s">
        <v>175</v>
      </c>
      <c r="BM112" s="23" t="s">
        <v>299</v>
      </c>
    </row>
    <row r="113" spans="2:65" s="1" customFormat="1" ht="25.5" customHeight="1">
      <c r="B113" s="40"/>
      <c r="C113" s="191" t="s">
        <v>239</v>
      </c>
      <c r="D113" s="191" t="s">
        <v>170</v>
      </c>
      <c r="E113" s="192" t="s">
        <v>233</v>
      </c>
      <c r="F113" s="193" t="s">
        <v>234</v>
      </c>
      <c r="G113" s="194" t="s">
        <v>235</v>
      </c>
      <c r="H113" s="195">
        <v>87.12</v>
      </c>
      <c r="I113" s="196"/>
      <c r="J113" s="197">
        <f t="shared" si="0"/>
        <v>0</v>
      </c>
      <c r="K113" s="193" t="s">
        <v>174</v>
      </c>
      <c r="L113" s="60"/>
      <c r="M113" s="198" t="s">
        <v>21</v>
      </c>
      <c r="N113" s="199" t="s">
        <v>42</v>
      </c>
      <c r="O113" s="41"/>
      <c r="P113" s="200">
        <f t="shared" si="1"/>
        <v>0</v>
      </c>
      <c r="Q113" s="200">
        <v>0</v>
      </c>
      <c r="R113" s="200">
        <f t="shared" si="2"/>
        <v>0</v>
      </c>
      <c r="S113" s="200">
        <v>0</v>
      </c>
      <c r="T113" s="201">
        <f t="shared" si="3"/>
        <v>0</v>
      </c>
      <c r="AR113" s="23" t="s">
        <v>175</v>
      </c>
      <c r="AT113" s="23" t="s">
        <v>170</v>
      </c>
      <c r="AU113" s="23" t="s">
        <v>81</v>
      </c>
      <c r="AY113" s="23" t="s">
        <v>168</v>
      </c>
      <c r="BE113" s="202">
        <f t="shared" si="4"/>
        <v>0</v>
      </c>
      <c r="BF113" s="202">
        <f t="shared" si="5"/>
        <v>0</v>
      </c>
      <c r="BG113" s="202">
        <f t="shared" si="6"/>
        <v>0</v>
      </c>
      <c r="BH113" s="202">
        <f t="shared" si="7"/>
        <v>0</v>
      </c>
      <c r="BI113" s="202">
        <f t="shared" si="8"/>
        <v>0</v>
      </c>
      <c r="BJ113" s="23" t="s">
        <v>79</v>
      </c>
      <c r="BK113" s="202">
        <f t="shared" si="9"/>
        <v>0</v>
      </c>
      <c r="BL113" s="23" t="s">
        <v>175</v>
      </c>
      <c r="BM113" s="23" t="s">
        <v>308</v>
      </c>
    </row>
    <row r="114" spans="2:65" s="13" customFormat="1" ht="13.5">
      <c r="B114" s="247"/>
      <c r="C114" s="248"/>
      <c r="D114" s="203" t="s">
        <v>182</v>
      </c>
      <c r="E114" s="249" t="s">
        <v>21</v>
      </c>
      <c r="F114" s="250" t="s">
        <v>1815</v>
      </c>
      <c r="G114" s="248"/>
      <c r="H114" s="249" t="s">
        <v>21</v>
      </c>
      <c r="I114" s="251"/>
      <c r="J114" s="248"/>
      <c r="K114" s="248"/>
      <c r="L114" s="252"/>
      <c r="M114" s="253"/>
      <c r="N114" s="254"/>
      <c r="O114" s="254"/>
      <c r="P114" s="254"/>
      <c r="Q114" s="254"/>
      <c r="R114" s="254"/>
      <c r="S114" s="254"/>
      <c r="T114" s="255"/>
      <c r="AT114" s="256" t="s">
        <v>182</v>
      </c>
      <c r="AU114" s="256" t="s">
        <v>81</v>
      </c>
      <c r="AV114" s="13" t="s">
        <v>79</v>
      </c>
      <c r="AW114" s="13" t="s">
        <v>34</v>
      </c>
      <c r="AX114" s="13" t="s">
        <v>71</v>
      </c>
      <c r="AY114" s="256" t="s">
        <v>168</v>
      </c>
    </row>
    <row r="115" spans="2:65" s="11" customFormat="1" ht="13.5">
      <c r="B115" s="206"/>
      <c r="C115" s="207"/>
      <c r="D115" s="203" t="s">
        <v>182</v>
      </c>
      <c r="E115" s="208" t="s">
        <v>21</v>
      </c>
      <c r="F115" s="209" t="s">
        <v>1963</v>
      </c>
      <c r="G115" s="207"/>
      <c r="H115" s="210">
        <v>87.12</v>
      </c>
      <c r="I115" s="211"/>
      <c r="J115" s="207"/>
      <c r="K115" s="207"/>
      <c r="L115" s="212"/>
      <c r="M115" s="213"/>
      <c r="N115" s="214"/>
      <c r="O115" s="214"/>
      <c r="P115" s="214"/>
      <c r="Q115" s="214"/>
      <c r="R115" s="214"/>
      <c r="S115" s="214"/>
      <c r="T115" s="215"/>
      <c r="AT115" s="216" t="s">
        <v>182</v>
      </c>
      <c r="AU115" s="216" t="s">
        <v>81</v>
      </c>
      <c r="AV115" s="11" t="s">
        <v>81</v>
      </c>
      <c r="AW115" s="11" t="s">
        <v>34</v>
      </c>
      <c r="AX115" s="11" t="s">
        <v>71</v>
      </c>
      <c r="AY115" s="216" t="s">
        <v>168</v>
      </c>
    </row>
    <row r="116" spans="2:65" s="12" customFormat="1" ht="13.5">
      <c r="B116" s="217"/>
      <c r="C116" s="218"/>
      <c r="D116" s="203" t="s">
        <v>182</v>
      </c>
      <c r="E116" s="219" t="s">
        <v>21</v>
      </c>
      <c r="F116" s="220" t="s">
        <v>184</v>
      </c>
      <c r="G116" s="218"/>
      <c r="H116" s="221">
        <v>87.12</v>
      </c>
      <c r="I116" s="222"/>
      <c r="J116" s="218"/>
      <c r="K116" s="218"/>
      <c r="L116" s="223"/>
      <c r="M116" s="224"/>
      <c r="N116" s="225"/>
      <c r="O116" s="225"/>
      <c r="P116" s="225"/>
      <c r="Q116" s="225"/>
      <c r="R116" s="225"/>
      <c r="S116" s="225"/>
      <c r="T116" s="226"/>
      <c r="AT116" s="227" t="s">
        <v>182</v>
      </c>
      <c r="AU116" s="227" t="s">
        <v>81</v>
      </c>
      <c r="AV116" s="12" t="s">
        <v>175</v>
      </c>
      <c r="AW116" s="12" t="s">
        <v>34</v>
      </c>
      <c r="AX116" s="12" t="s">
        <v>79</v>
      </c>
      <c r="AY116" s="227" t="s">
        <v>168</v>
      </c>
    </row>
    <row r="117" spans="2:65" s="1" customFormat="1" ht="25.5" customHeight="1">
      <c r="B117" s="40"/>
      <c r="C117" s="191" t="s">
        <v>10</v>
      </c>
      <c r="D117" s="191" t="s">
        <v>170</v>
      </c>
      <c r="E117" s="192" t="s">
        <v>1817</v>
      </c>
      <c r="F117" s="193" t="s">
        <v>1818</v>
      </c>
      <c r="G117" s="194" t="s">
        <v>205</v>
      </c>
      <c r="H117" s="195">
        <v>130.68</v>
      </c>
      <c r="I117" s="196"/>
      <c r="J117" s="197">
        <f>ROUND(I117*H117,2)</f>
        <v>0</v>
      </c>
      <c r="K117" s="193" t="s">
        <v>174</v>
      </c>
      <c r="L117" s="60"/>
      <c r="M117" s="198" t="s">
        <v>21</v>
      </c>
      <c r="N117" s="199" t="s">
        <v>42</v>
      </c>
      <c r="O117" s="41"/>
      <c r="P117" s="200">
        <f>O117*H117</f>
        <v>0</v>
      </c>
      <c r="Q117" s="200">
        <v>0</v>
      </c>
      <c r="R117" s="200">
        <f>Q117*H117</f>
        <v>0</v>
      </c>
      <c r="S117" s="200">
        <v>0</v>
      </c>
      <c r="T117" s="201">
        <f>S117*H117</f>
        <v>0</v>
      </c>
      <c r="AR117" s="23" t="s">
        <v>175</v>
      </c>
      <c r="AT117" s="23" t="s">
        <v>170</v>
      </c>
      <c r="AU117" s="23" t="s">
        <v>81</v>
      </c>
      <c r="AY117" s="23" t="s">
        <v>168</v>
      </c>
      <c r="BE117" s="202">
        <f>IF(N117="základní",J117,0)</f>
        <v>0</v>
      </c>
      <c r="BF117" s="202">
        <f>IF(N117="snížená",J117,0)</f>
        <v>0</v>
      </c>
      <c r="BG117" s="202">
        <f>IF(N117="zákl. přenesená",J117,0)</f>
        <v>0</v>
      </c>
      <c r="BH117" s="202">
        <f>IF(N117="sníž. přenesená",J117,0)</f>
        <v>0</v>
      </c>
      <c r="BI117" s="202">
        <f>IF(N117="nulová",J117,0)</f>
        <v>0</v>
      </c>
      <c r="BJ117" s="23" t="s">
        <v>79</v>
      </c>
      <c r="BK117" s="202">
        <f>ROUND(I117*H117,2)</f>
        <v>0</v>
      </c>
      <c r="BL117" s="23" t="s">
        <v>175</v>
      </c>
      <c r="BM117" s="23" t="s">
        <v>319</v>
      </c>
    </row>
    <row r="118" spans="2:65" s="1" customFormat="1" ht="38.25" customHeight="1">
      <c r="B118" s="40"/>
      <c r="C118" s="191" t="s">
        <v>427</v>
      </c>
      <c r="D118" s="191" t="s">
        <v>170</v>
      </c>
      <c r="E118" s="192" t="s">
        <v>1819</v>
      </c>
      <c r="F118" s="193" t="s">
        <v>1820</v>
      </c>
      <c r="G118" s="194" t="s">
        <v>205</v>
      </c>
      <c r="H118" s="195">
        <v>35.64</v>
      </c>
      <c r="I118" s="196"/>
      <c r="J118" s="197">
        <f>ROUND(I118*H118,2)</f>
        <v>0</v>
      </c>
      <c r="K118" s="193" t="s">
        <v>174</v>
      </c>
      <c r="L118" s="60"/>
      <c r="M118" s="198" t="s">
        <v>21</v>
      </c>
      <c r="N118" s="199" t="s">
        <v>42</v>
      </c>
      <c r="O118" s="41"/>
      <c r="P118" s="200">
        <f>O118*H118</f>
        <v>0</v>
      </c>
      <c r="Q118" s="200">
        <v>0</v>
      </c>
      <c r="R118" s="200">
        <f>Q118*H118</f>
        <v>0</v>
      </c>
      <c r="S118" s="200">
        <v>0</v>
      </c>
      <c r="T118" s="201">
        <f>S118*H118</f>
        <v>0</v>
      </c>
      <c r="AR118" s="23" t="s">
        <v>175</v>
      </c>
      <c r="AT118" s="23" t="s">
        <v>170</v>
      </c>
      <c r="AU118" s="23" t="s">
        <v>81</v>
      </c>
      <c r="AY118" s="23" t="s">
        <v>168</v>
      </c>
      <c r="BE118" s="202">
        <f>IF(N118="základní",J118,0)</f>
        <v>0</v>
      </c>
      <c r="BF118" s="202">
        <f>IF(N118="snížená",J118,0)</f>
        <v>0</v>
      </c>
      <c r="BG118" s="202">
        <f>IF(N118="zákl. přenesená",J118,0)</f>
        <v>0</v>
      </c>
      <c r="BH118" s="202">
        <f>IF(N118="sníž. přenesená",J118,0)</f>
        <v>0</v>
      </c>
      <c r="BI118" s="202">
        <f>IF(N118="nulová",J118,0)</f>
        <v>0</v>
      </c>
      <c r="BJ118" s="23" t="s">
        <v>79</v>
      </c>
      <c r="BK118" s="202">
        <f>ROUND(I118*H118,2)</f>
        <v>0</v>
      </c>
      <c r="BL118" s="23" t="s">
        <v>175</v>
      </c>
      <c r="BM118" s="23" t="s">
        <v>329</v>
      </c>
    </row>
    <row r="119" spans="2:65" s="11" customFormat="1" ht="13.5">
      <c r="B119" s="206"/>
      <c r="C119" s="207"/>
      <c r="D119" s="203" t="s">
        <v>182</v>
      </c>
      <c r="E119" s="208" t="s">
        <v>21</v>
      </c>
      <c r="F119" s="209" t="s">
        <v>1964</v>
      </c>
      <c r="G119" s="207"/>
      <c r="H119" s="210">
        <v>35.64</v>
      </c>
      <c r="I119" s="211"/>
      <c r="J119" s="207"/>
      <c r="K119" s="207"/>
      <c r="L119" s="212"/>
      <c r="M119" s="213"/>
      <c r="N119" s="214"/>
      <c r="O119" s="214"/>
      <c r="P119" s="214"/>
      <c r="Q119" s="214"/>
      <c r="R119" s="214"/>
      <c r="S119" s="214"/>
      <c r="T119" s="215"/>
      <c r="AT119" s="216" t="s">
        <v>182</v>
      </c>
      <c r="AU119" s="216" t="s">
        <v>81</v>
      </c>
      <c r="AV119" s="11" t="s">
        <v>81</v>
      </c>
      <c r="AW119" s="11" t="s">
        <v>34</v>
      </c>
      <c r="AX119" s="11" t="s">
        <v>71</v>
      </c>
      <c r="AY119" s="216" t="s">
        <v>168</v>
      </c>
    </row>
    <row r="120" spans="2:65" s="12" customFormat="1" ht="13.5">
      <c r="B120" s="217"/>
      <c r="C120" s="218"/>
      <c r="D120" s="203" t="s">
        <v>182</v>
      </c>
      <c r="E120" s="219" t="s">
        <v>21</v>
      </c>
      <c r="F120" s="220" t="s">
        <v>184</v>
      </c>
      <c r="G120" s="218"/>
      <c r="H120" s="221">
        <v>35.64</v>
      </c>
      <c r="I120" s="222"/>
      <c r="J120" s="218"/>
      <c r="K120" s="218"/>
      <c r="L120" s="223"/>
      <c r="M120" s="224"/>
      <c r="N120" s="225"/>
      <c r="O120" s="225"/>
      <c r="P120" s="225"/>
      <c r="Q120" s="225"/>
      <c r="R120" s="225"/>
      <c r="S120" s="225"/>
      <c r="T120" s="226"/>
      <c r="AT120" s="227" t="s">
        <v>182</v>
      </c>
      <c r="AU120" s="227" t="s">
        <v>81</v>
      </c>
      <c r="AV120" s="12" t="s">
        <v>175</v>
      </c>
      <c r="AW120" s="12" t="s">
        <v>34</v>
      </c>
      <c r="AX120" s="12" t="s">
        <v>79</v>
      </c>
      <c r="AY120" s="227" t="s">
        <v>168</v>
      </c>
    </row>
    <row r="121" spans="2:65" s="1" customFormat="1" ht="16.5" customHeight="1">
      <c r="B121" s="40"/>
      <c r="C121" s="228" t="s">
        <v>254</v>
      </c>
      <c r="D121" s="228" t="s">
        <v>260</v>
      </c>
      <c r="E121" s="229" t="s">
        <v>1822</v>
      </c>
      <c r="F121" s="230" t="s">
        <v>1823</v>
      </c>
      <c r="G121" s="231" t="s">
        <v>235</v>
      </c>
      <c r="H121" s="232">
        <v>71.28</v>
      </c>
      <c r="I121" s="233"/>
      <c r="J121" s="234">
        <f>ROUND(I121*H121,2)</f>
        <v>0</v>
      </c>
      <c r="K121" s="230" t="s">
        <v>174</v>
      </c>
      <c r="L121" s="235"/>
      <c r="M121" s="236" t="s">
        <v>21</v>
      </c>
      <c r="N121" s="237" t="s">
        <v>42</v>
      </c>
      <c r="O121" s="41"/>
      <c r="P121" s="200">
        <f>O121*H121</f>
        <v>0</v>
      </c>
      <c r="Q121" s="200">
        <v>0</v>
      </c>
      <c r="R121" s="200">
        <f>Q121*H121</f>
        <v>0</v>
      </c>
      <c r="S121" s="200">
        <v>0</v>
      </c>
      <c r="T121" s="201">
        <f>S121*H121</f>
        <v>0</v>
      </c>
      <c r="AR121" s="23" t="s">
        <v>208</v>
      </c>
      <c r="AT121" s="23" t="s">
        <v>260</v>
      </c>
      <c r="AU121" s="23" t="s">
        <v>81</v>
      </c>
      <c r="AY121" s="23" t="s">
        <v>168</v>
      </c>
      <c r="BE121" s="202">
        <f>IF(N121="základní",J121,0)</f>
        <v>0</v>
      </c>
      <c r="BF121" s="202">
        <f>IF(N121="snížená",J121,0)</f>
        <v>0</v>
      </c>
      <c r="BG121" s="202">
        <f>IF(N121="zákl. přenesená",J121,0)</f>
        <v>0</v>
      </c>
      <c r="BH121" s="202">
        <f>IF(N121="sníž. přenesená",J121,0)</f>
        <v>0</v>
      </c>
      <c r="BI121" s="202">
        <f>IF(N121="nulová",J121,0)</f>
        <v>0</v>
      </c>
      <c r="BJ121" s="23" t="s">
        <v>79</v>
      </c>
      <c r="BK121" s="202">
        <f>ROUND(I121*H121,2)</f>
        <v>0</v>
      </c>
      <c r="BL121" s="23" t="s">
        <v>175</v>
      </c>
      <c r="BM121" s="23" t="s">
        <v>339</v>
      </c>
    </row>
    <row r="122" spans="2:65" s="13" customFormat="1" ht="13.5">
      <c r="B122" s="247"/>
      <c r="C122" s="248"/>
      <c r="D122" s="203" t="s">
        <v>182</v>
      </c>
      <c r="E122" s="249" t="s">
        <v>21</v>
      </c>
      <c r="F122" s="250" t="s">
        <v>1824</v>
      </c>
      <c r="G122" s="248"/>
      <c r="H122" s="249" t="s">
        <v>21</v>
      </c>
      <c r="I122" s="251"/>
      <c r="J122" s="248"/>
      <c r="K122" s="248"/>
      <c r="L122" s="252"/>
      <c r="M122" s="253"/>
      <c r="N122" s="254"/>
      <c r="O122" s="254"/>
      <c r="P122" s="254"/>
      <c r="Q122" s="254"/>
      <c r="R122" s="254"/>
      <c r="S122" s="254"/>
      <c r="T122" s="255"/>
      <c r="AT122" s="256" t="s">
        <v>182</v>
      </c>
      <c r="AU122" s="256" t="s">
        <v>81</v>
      </c>
      <c r="AV122" s="13" t="s">
        <v>79</v>
      </c>
      <c r="AW122" s="13" t="s">
        <v>34</v>
      </c>
      <c r="AX122" s="13" t="s">
        <v>71</v>
      </c>
      <c r="AY122" s="256" t="s">
        <v>168</v>
      </c>
    </row>
    <row r="123" spans="2:65" s="11" customFormat="1" ht="13.5">
      <c r="B123" s="206"/>
      <c r="C123" s="207"/>
      <c r="D123" s="203" t="s">
        <v>182</v>
      </c>
      <c r="E123" s="208" t="s">
        <v>21</v>
      </c>
      <c r="F123" s="209" t="s">
        <v>1965</v>
      </c>
      <c r="G123" s="207"/>
      <c r="H123" s="210">
        <v>71.28</v>
      </c>
      <c r="I123" s="211"/>
      <c r="J123" s="207"/>
      <c r="K123" s="207"/>
      <c r="L123" s="212"/>
      <c r="M123" s="213"/>
      <c r="N123" s="214"/>
      <c r="O123" s="214"/>
      <c r="P123" s="214"/>
      <c r="Q123" s="214"/>
      <c r="R123" s="214"/>
      <c r="S123" s="214"/>
      <c r="T123" s="215"/>
      <c r="AT123" s="216" t="s">
        <v>182</v>
      </c>
      <c r="AU123" s="216" t="s">
        <v>81</v>
      </c>
      <c r="AV123" s="11" t="s">
        <v>81</v>
      </c>
      <c r="AW123" s="11" t="s">
        <v>34</v>
      </c>
      <c r="AX123" s="11" t="s">
        <v>71</v>
      </c>
      <c r="AY123" s="216" t="s">
        <v>168</v>
      </c>
    </row>
    <row r="124" spans="2:65" s="12" customFormat="1" ht="13.5">
      <c r="B124" s="217"/>
      <c r="C124" s="218"/>
      <c r="D124" s="203" t="s">
        <v>182</v>
      </c>
      <c r="E124" s="219" t="s">
        <v>21</v>
      </c>
      <c r="F124" s="220" t="s">
        <v>184</v>
      </c>
      <c r="G124" s="218"/>
      <c r="H124" s="221">
        <v>71.28</v>
      </c>
      <c r="I124" s="222"/>
      <c r="J124" s="218"/>
      <c r="K124" s="218"/>
      <c r="L124" s="223"/>
      <c r="M124" s="224"/>
      <c r="N124" s="225"/>
      <c r="O124" s="225"/>
      <c r="P124" s="225"/>
      <c r="Q124" s="225"/>
      <c r="R124" s="225"/>
      <c r="S124" s="225"/>
      <c r="T124" s="226"/>
      <c r="AT124" s="227" t="s">
        <v>182</v>
      </c>
      <c r="AU124" s="227" t="s">
        <v>81</v>
      </c>
      <c r="AV124" s="12" t="s">
        <v>175</v>
      </c>
      <c r="AW124" s="12" t="s">
        <v>34</v>
      </c>
      <c r="AX124" s="12" t="s">
        <v>79</v>
      </c>
      <c r="AY124" s="227" t="s">
        <v>168</v>
      </c>
    </row>
    <row r="125" spans="2:65" s="1" customFormat="1" ht="25.5" customHeight="1">
      <c r="B125" s="40"/>
      <c r="C125" s="191" t="s">
        <v>259</v>
      </c>
      <c r="D125" s="191" t="s">
        <v>170</v>
      </c>
      <c r="E125" s="192" t="s">
        <v>1468</v>
      </c>
      <c r="F125" s="193" t="s">
        <v>1469</v>
      </c>
      <c r="G125" s="194" t="s">
        <v>173</v>
      </c>
      <c r="H125" s="195">
        <v>30.3</v>
      </c>
      <c r="I125" s="196"/>
      <c r="J125" s="197">
        <f>ROUND(I125*H125,2)</f>
        <v>0</v>
      </c>
      <c r="K125" s="193" t="s">
        <v>174</v>
      </c>
      <c r="L125" s="60"/>
      <c r="M125" s="198" t="s">
        <v>21</v>
      </c>
      <c r="N125" s="199" t="s">
        <v>42</v>
      </c>
      <c r="O125" s="41"/>
      <c r="P125" s="200">
        <f>O125*H125</f>
        <v>0</v>
      </c>
      <c r="Q125" s="200">
        <v>0</v>
      </c>
      <c r="R125" s="200">
        <f>Q125*H125</f>
        <v>0</v>
      </c>
      <c r="S125" s="200">
        <v>0</v>
      </c>
      <c r="T125" s="201">
        <f>S125*H125</f>
        <v>0</v>
      </c>
      <c r="AR125" s="23" t="s">
        <v>175</v>
      </c>
      <c r="AT125" s="23" t="s">
        <v>170</v>
      </c>
      <c r="AU125" s="23" t="s">
        <v>81</v>
      </c>
      <c r="AY125" s="23" t="s">
        <v>168</v>
      </c>
      <c r="BE125" s="202">
        <f>IF(N125="základní",J125,0)</f>
        <v>0</v>
      </c>
      <c r="BF125" s="202">
        <f>IF(N125="snížená",J125,0)</f>
        <v>0</v>
      </c>
      <c r="BG125" s="202">
        <f>IF(N125="zákl. přenesená",J125,0)</f>
        <v>0</v>
      </c>
      <c r="BH125" s="202">
        <f>IF(N125="sníž. přenesená",J125,0)</f>
        <v>0</v>
      </c>
      <c r="BI125" s="202">
        <f>IF(N125="nulová",J125,0)</f>
        <v>0</v>
      </c>
      <c r="BJ125" s="23" t="s">
        <v>79</v>
      </c>
      <c r="BK125" s="202">
        <f>ROUND(I125*H125,2)</f>
        <v>0</v>
      </c>
      <c r="BL125" s="23" t="s">
        <v>175</v>
      </c>
      <c r="BM125" s="23" t="s">
        <v>348</v>
      </c>
    </row>
    <row r="126" spans="2:65" s="11" customFormat="1" ht="13.5">
      <c r="B126" s="206"/>
      <c r="C126" s="207"/>
      <c r="D126" s="203" t="s">
        <v>182</v>
      </c>
      <c r="E126" s="208" t="s">
        <v>21</v>
      </c>
      <c r="F126" s="209" t="s">
        <v>1966</v>
      </c>
      <c r="G126" s="207"/>
      <c r="H126" s="210">
        <v>30.3</v>
      </c>
      <c r="I126" s="211"/>
      <c r="J126" s="207"/>
      <c r="K126" s="207"/>
      <c r="L126" s="212"/>
      <c r="M126" s="213"/>
      <c r="N126" s="214"/>
      <c r="O126" s="214"/>
      <c r="P126" s="214"/>
      <c r="Q126" s="214"/>
      <c r="R126" s="214"/>
      <c r="S126" s="214"/>
      <c r="T126" s="215"/>
      <c r="AT126" s="216" t="s">
        <v>182</v>
      </c>
      <c r="AU126" s="216" t="s">
        <v>81</v>
      </c>
      <c r="AV126" s="11" t="s">
        <v>81</v>
      </c>
      <c r="AW126" s="11" t="s">
        <v>34</v>
      </c>
      <c r="AX126" s="11" t="s">
        <v>71</v>
      </c>
      <c r="AY126" s="216" t="s">
        <v>168</v>
      </c>
    </row>
    <row r="127" spans="2:65" s="12" customFormat="1" ht="13.5">
      <c r="B127" s="217"/>
      <c r="C127" s="218"/>
      <c r="D127" s="203" t="s">
        <v>182</v>
      </c>
      <c r="E127" s="219" t="s">
        <v>21</v>
      </c>
      <c r="F127" s="220" t="s">
        <v>184</v>
      </c>
      <c r="G127" s="218"/>
      <c r="H127" s="221">
        <v>30.3</v>
      </c>
      <c r="I127" s="222"/>
      <c r="J127" s="218"/>
      <c r="K127" s="218"/>
      <c r="L127" s="223"/>
      <c r="M127" s="224"/>
      <c r="N127" s="225"/>
      <c r="O127" s="225"/>
      <c r="P127" s="225"/>
      <c r="Q127" s="225"/>
      <c r="R127" s="225"/>
      <c r="S127" s="225"/>
      <c r="T127" s="226"/>
      <c r="AT127" s="227" t="s">
        <v>182</v>
      </c>
      <c r="AU127" s="227" t="s">
        <v>81</v>
      </c>
      <c r="AV127" s="12" t="s">
        <v>175</v>
      </c>
      <c r="AW127" s="12" t="s">
        <v>34</v>
      </c>
      <c r="AX127" s="12" t="s">
        <v>79</v>
      </c>
      <c r="AY127" s="227" t="s">
        <v>168</v>
      </c>
    </row>
    <row r="128" spans="2:65" s="1" customFormat="1" ht="16.5" customHeight="1">
      <c r="B128" s="40"/>
      <c r="C128" s="228" t="s">
        <v>265</v>
      </c>
      <c r="D128" s="228" t="s">
        <v>260</v>
      </c>
      <c r="E128" s="229" t="s">
        <v>848</v>
      </c>
      <c r="F128" s="230" t="s">
        <v>849</v>
      </c>
      <c r="G128" s="231" t="s">
        <v>850</v>
      </c>
      <c r="H128" s="232">
        <v>4.5449999999999999</v>
      </c>
      <c r="I128" s="233"/>
      <c r="J128" s="234">
        <f>ROUND(I128*H128,2)</f>
        <v>0</v>
      </c>
      <c r="K128" s="230" t="s">
        <v>174</v>
      </c>
      <c r="L128" s="235"/>
      <c r="M128" s="236" t="s">
        <v>21</v>
      </c>
      <c r="N128" s="237" t="s">
        <v>42</v>
      </c>
      <c r="O128" s="41"/>
      <c r="P128" s="200">
        <f>O128*H128</f>
        <v>0</v>
      </c>
      <c r="Q128" s="200">
        <v>0</v>
      </c>
      <c r="R128" s="200">
        <f>Q128*H128</f>
        <v>0</v>
      </c>
      <c r="S128" s="200">
        <v>0</v>
      </c>
      <c r="T128" s="201">
        <f>S128*H128</f>
        <v>0</v>
      </c>
      <c r="AR128" s="23" t="s">
        <v>208</v>
      </c>
      <c r="AT128" s="23" t="s">
        <v>260</v>
      </c>
      <c r="AU128" s="23" t="s">
        <v>81</v>
      </c>
      <c r="AY128" s="23" t="s">
        <v>168</v>
      </c>
      <c r="BE128" s="202">
        <f>IF(N128="základní",J128,0)</f>
        <v>0</v>
      </c>
      <c r="BF128" s="202">
        <f>IF(N128="snížená",J128,0)</f>
        <v>0</v>
      </c>
      <c r="BG128" s="202">
        <f>IF(N128="zákl. přenesená",J128,0)</f>
        <v>0</v>
      </c>
      <c r="BH128" s="202">
        <f>IF(N128="sníž. přenesená",J128,0)</f>
        <v>0</v>
      </c>
      <c r="BI128" s="202">
        <f>IF(N128="nulová",J128,0)</f>
        <v>0</v>
      </c>
      <c r="BJ128" s="23" t="s">
        <v>79</v>
      </c>
      <c r="BK128" s="202">
        <f>ROUND(I128*H128,2)</f>
        <v>0</v>
      </c>
      <c r="BL128" s="23" t="s">
        <v>175</v>
      </c>
      <c r="BM128" s="23" t="s">
        <v>357</v>
      </c>
    </row>
    <row r="129" spans="2:65" s="13" customFormat="1" ht="13.5">
      <c r="B129" s="247"/>
      <c r="C129" s="248"/>
      <c r="D129" s="203" t="s">
        <v>182</v>
      </c>
      <c r="E129" s="249" t="s">
        <v>21</v>
      </c>
      <c r="F129" s="250" t="s">
        <v>1880</v>
      </c>
      <c r="G129" s="248"/>
      <c r="H129" s="249" t="s">
        <v>21</v>
      </c>
      <c r="I129" s="251"/>
      <c r="J129" s="248"/>
      <c r="K129" s="248"/>
      <c r="L129" s="252"/>
      <c r="M129" s="253"/>
      <c r="N129" s="254"/>
      <c r="O129" s="254"/>
      <c r="P129" s="254"/>
      <c r="Q129" s="254"/>
      <c r="R129" s="254"/>
      <c r="S129" s="254"/>
      <c r="T129" s="255"/>
      <c r="AT129" s="256" t="s">
        <v>182</v>
      </c>
      <c r="AU129" s="256" t="s">
        <v>81</v>
      </c>
      <c r="AV129" s="13" t="s">
        <v>79</v>
      </c>
      <c r="AW129" s="13" t="s">
        <v>34</v>
      </c>
      <c r="AX129" s="13" t="s">
        <v>71</v>
      </c>
      <c r="AY129" s="256" t="s">
        <v>168</v>
      </c>
    </row>
    <row r="130" spans="2:65" s="11" customFormat="1" ht="13.5">
      <c r="B130" s="206"/>
      <c r="C130" s="207"/>
      <c r="D130" s="203" t="s">
        <v>182</v>
      </c>
      <c r="E130" s="208" t="s">
        <v>21</v>
      </c>
      <c r="F130" s="209" t="s">
        <v>1967</v>
      </c>
      <c r="G130" s="207"/>
      <c r="H130" s="210">
        <v>4.5449999999999999</v>
      </c>
      <c r="I130" s="211"/>
      <c r="J130" s="207"/>
      <c r="K130" s="207"/>
      <c r="L130" s="212"/>
      <c r="M130" s="213"/>
      <c r="N130" s="214"/>
      <c r="O130" s="214"/>
      <c r="P130" s="214"/>
      <c r="Q130" s="214"/>
      <c r="R130" s="214"/>
      <c r="S130" s="214"/>
      <c r="T130" s="215"/>
      <c r="AT130" s="216" t="s">
        <v>182</v>
      </c>
      <c r="AU130" s="216" t="s">
        <v>81</v>
      </c>
      <c r="AV130" s="11" t="s">
        <v>81</v>
      </c>
      <c r="AW130" s="11" t="s">
        <v>34</v>
      </c>
      <c r="AX130" s="11" t="s">
        <v>71</v>
      </c>
      <c r="AY130" s="216" t="s">
        <v>168</v>
      </c>
    </row>
    <row r="131" spans="2:65" s="12" customFormat="1" ht="13.5">
      <c r="B131" s="217"/>
      <c r="C131" s="218"/>
      <c r="D131" s="203" t="s">
        <v>182</v>
      </c>
      <c r="E131" s="219" t="s">
        <v>21</v>
      </c>
      <c r="F131" s="220" t="s">
        <v>184</v>
      </c>
      <c r="G131" s="218"/>
      <c r="H131" s="221">
        <v>4.5449999999999999</v>
      </c>
      <c r="I131" s="222"/>
      <c r="J131" s="218"/>
      <c r="K131" s="218"/>
      <c r="L131" s="223"/>
      <c r="M131" s="224"/>
      <c r="N131" s="225"/>
      <c r="O131" s="225"/>
      <c r="P131" s="225"/>
      <c r="Q131" s="225"/>
      <c r="R131" s="225"/>
      <c r="S131" s="225"/>
      <c r="T131" s="226"/>
      <c r="AT131" s="227" t="s">
        <v>182</v>
      </c>
      <c r="AU131" s="227" t="s">
        <v>81</v>
      </c>
      <c r="AV131" s="12" t="s">
        <v>175</v>
      </c>
      <c r="AW131" s="12" t="s">
        <v>34</v>
      </c>
      <c r="AX131" s="12" t="s">
        <v>79</v>
      </c>
      <c r="AY131" s="227" t="s">
        <v>168</v>
      </c>
    </row>
    <row r="132" spans="2:65" s="1" customFormat="1" ht="25.5" customHeight="1">
      <c r="B132" s="40"/>
      <c r="C132" s="191" t="s">
        <v>270</v>
      </c>
      <c r="D132" s="191" t="s">
        <v>170</v>
      </c>
      <c r="E132" s="192" t="s">
        <v>1882</v>
      </c>
      <c r="F132" s="193" t="s">
        <v>1883</v>
      </c>
      <c r="G132" s="194" t="s">
        <v>173</v>
      </c>
      <c r="H132" s="195">
        <v>30.3</v>
      </c>
      <c r="I132" s="196"/>
      <c r="J132" s="197">
        <f>ROUND(I132*H132,2)</f>
        <v>0</v>
      </c>
      <c r="K132" s="193" t="s">
        <v>174</v>
      </c>
      <c r="L132" s="60"/>
      <c r="M132" s="198" t="s">
        <v>21</v>
      </c>
      <c r="N132" s="199" t="s">
        <v>42</v>
      </c>
      <c r="O132" s="41"/>
      <c r="P132" s="200">
        <f>O132*H132</f>
        <v>0</v>
      </c>
      <c r="Q132" s="200">
        <v>0</v>
      </c>
      <c r="R132" s="200">
        <f>Q132*H132</f>
        <v>0</v>
      </c>
      <c r="S132" s="200">
        <v>0</v>
      </c>
      <c r="T132" s="201">
        <f>S132*H132</f>
        <v>0</v>
      </c>
      <c r="AR132" s="23" t="s">
        <v>175</v>
      </c>
      <c r="AT132" s="23" t="s">
        <v>170</v>
      </c>
      <c r="AU132" s="23" t="s">
        <v>81</v>
      </c>
      <c r="AY132" s="23" t="s">
        <v>168</v>
      </c>
      <c r="BE132" s="202">
        <f>IF(N132="základní",J132,0)</f>
        <v>0</v>
      </c>
      <c r="BF132" s="202">
        <f>IF(N132="snížená",J132,0)</f>
        <v>0</v>
      </c>
      <c r="BG132" s="202">
        <f>IF(N132="zákl. přenesená",J132,0)</f>
        <v>0</v>
      </c>
      <c r="BH132" s="202">
        <f>IF(N132="sníž. přenesená",J132,0)</f>
        <v>0</v>
      </c>
      <c r="BI132" s="202">
        <f>IF(N132="nulová",J132,0)</f>
        <v>0</v>
      </c>
      <c r="BJ132" s="23" t="s">
        <v>79</v>
      </c>
      <c r="BK132" s="202">
        <f>ROUND(I132*H132,2)</f>
        <v>0</v>
      </c>
      <c r="BL132" s="23" t="s">
        <v>175</v>
      </c>
      <c r="BM132" s="23" t="s">
        <v>245</v>
      </c>
    </row>
    <row r="133" spans="2:65" s="10" customFormat="1" ht="29.85" customHeight="1">
      <c r="B133" s="175"/>
      <c r="C133" s="176"/>
      <c r="D133" s="177" t="s">
        <v>70</v>
      </c>
      <c r="E133" s="189" t="s">
        <v>175</v>
      </c>
      <c r="F133" s="189" t="s">
        <v>464</v>
      </c>
      <c r="G133" s="176"/>
      <c r="H133" s="176"/>
      <c r="I133" s="179"/>
      <c r="J133" s="190">
        <f>BK133</f>
        <v>0</v>
      </c>
      <c r="K133" s="176"/>
      <c r="L133" s="181"/>
      <c r="M133" s="182"/>
      <c r="N133" s="183"/>
      <c r="O133" s="183"/>
      <c r="P133" s="184">
        <f>SUM(P134:P137)</f>
        <v>0</v>
      </c>
      <c r="Q133" s="183"/>
      <c r="R133" s="184">
        <f>SUM(R134:R137)</f>
        <v>0</v>
      </c>
      <c r="S133" s="183"/>
      <c r="T133" s="185">
        <f>SUM(T134:T137)</f>
        <v>0</v>
      </c>
      <c r="AR133" s="186" t="s">
        <v>79</v>
      </c>
      <c r="AT133" s="187" t="s">
        <v>70</v>
      </c>
      <c r="AU133" s="187" t="s">
        <v>79</v>
      </c>
      <c r="AY133" s="186" t="s">
        <v>168</v>
      </c>
      <c r="BK133" s="188">
        <f>SUM(BK134:BK137)</f>
        <v>0</v>
      </c>
    </row>
    <row r="134" spans="2:65" s="1" customFormat="1" ht="25.5" customHeight="1">
      <c r="B134" s="40"/>
      <c r="C134" s="191" t="s">
        <v>9</v>
      </c>
      <c r="D134" s="191" t="s">
        <v>170</v>
      </c>
      <c r="E134" s="192" t="s">
        <v>1826</v>
      </c>
      <c r="F134" s="193" t="s">
        <v>1827</v>
      </c>
      <c r="G134" s="194" t="s">
        <v>205</v>
      </c>
      <c r="H134" s="195">
        <v>7.92</v>
      </c>
      <c r="I134" s="196"/>
      <c r="J134" s="197">
        <f>ROUND(I134*H134,2)</f>
        <v>0</v>
      </c>
      <c r="K134" s="193" t="s">
        <v>174</v>
      </c>
      <c r="L134" s="60"/>
      <c r="M134" s="198" t="s">
        <v>21</v>
      </c>
      <c r="N134" s="199" t="s">
        <v>42</v>
      </c>
      <c r="O134" s="41"/>
      <c r="P134" s="200">
        <f>O134*H134</f>
        <v>0</v>
      </c>
      <c r="Q134" s="200">
        <v>0</v>
      </c>
      <c r="R134" s="200">
        <f>Q134*H134</f>
        <v>0</v>
      </c>
      <c r="S134" s="200">
        <v>0</v>
      </c>
      <c r="T134" s="201">
        <f>S134*H134</f>
        <v>0</v>
      </c>
      <c r="AR134" s="23" t="s">
        <v>175</v>
      </c>
      <c r="AT134" s="23" t="s">
        <v>170</v>
      </c>
      <c r="AU134" s="23" t="s">
        <v>81</v>
      </c>
      <c r="AY134" s="23" t="s">
        <v>168</v>
      </c>
      <c r="BE134" s="202">
        <f>IF(N134="základní",J134,0)</f>
        <v>0</v>
      </c>
      <c r="BF134" s="202">
        <f>IF(N134="snížená",J134,0)</f>
        <v>0</v>
      </c>
      <c r="BG134" s="202">
        <f>IF(N134="zákl. přenesená",J134,0)</f>
        <v>0</v>
      </c>
      <c r="BH134" s="202">
        <f>IF(N134="sníž. přenesená",J134,0)</f>
        <v>0</v>
      </c>
      <c r="BI134" s="202">
        <f>IF(N134="nulová",J134,0)</f>
        <v>0</v>
      </c>
      <c r="BJ134" s="23" t="s">
        <v>79</v>
      </c>
      <c r="BK134" s="202">
        <f>ROUND(I134*H134,2)</f>
        <v>0</v>
      </c>
      <c r="BL134" s="23" t="s">
        <v>175</v>
      </c>
      <c r="BM134" s="23" t="s">
        <v>519</v>
      </c>
    </row>
    <row r="135" spans="2:65" s="11" customFormat="1" ht="13.5">
      <c r="B135" s="206"/>
      <c r="C135" s="207"/>
      <c r="D135" s="203" t="s">
        <v>182</v>
      </c>
      <c r="E135" s="208" t="s">
        <v>21</v>
      </c>
      <c r="F135" s="209" t="s">
        <v>1968</v>
      </c>
      <c r="G135" s="207"/>
      <c r="H135" s="210">
        <v>7.92</v>
      </c>
      <c r="I135" s="211"/>
      <c r="J135" s="207"/>
      <c r="K135" s="207"/>
      <c r="L135" s="212"/>
      <c r="M135" s="213"/>
      <c r="N135" s="214"/>
      <c r="O135" s="214"/>
      <c r="P135" s="214"/>
      <c r="Q135" s="214"/>
      <c r="R135" s="214"/>
      <c r="S135" s="214"/>
      <c r="T135" s="215"/>
      <c r="AT135" s="216" t="s">
        <v>182</v>
      </c>
      <c r="AU135" s="216" t="s">
        <v>81</v>
      </c>
      <c r="AV135" s="11" t="s">
        <v>81</v>
      </c>
      <c r="AW135" s="11" t="s">
        <v>34</v>
      </c>
      <c r="AX135" s="11" t="s">
        <v>71</v>
      </c>
      <c r="AY135" s="216" t="s">
        <v>168</v>
      </c>
    </row>
    <row r="136" spans="2:65" s="12" customFormat="1" ht="13.5">
      <c r="B136" s="217"/>
      <c r="C136" s="218"/>
      <c r="D136" s="203" t="s">
        <v>182</v>
      </c>
      <c r="E136" s="219" t="s">
        <v>21</v>
      </c>
      <c r="F136" s="220" t="s">
        <v>184</v>
      </c>
      <c r="G136" s="218"/>
      <c r="H136" s="221">
        <v>7.92</v>
      </c>
      <c r="I136" s="222"/>
      <c r="J136" s="218"/>
      <c r="K136" s="218"/>
      <c r="L136" s="223"/>
      <c r="M136" s="224"/>
      <c r="N136" s="225"/>
      <c r="O136" s="225"/>
      <c r="P136" s="225"/>
      <c r="Q136" s="225"/>
      <c r="R136" s="225"/>
      <c r="S136" s="225"/>
      <c r="T136" s="226"/>
      <c r="AT136" s="227" t="s">
        <v>182</v>
      </c>
      <c r="AU136" s="227" t="s">
        <v>81</v>
      </c>
      <c r="AV136" s="12" t="s">
        <v>175</v>
      </c>
      <c r="AW136" s="12" t="s">
        <v>34</v>
      </c>
      <c r="AX136" s="12" t="s">
        <v>79</v>
      </c>
      <c r="AY136" s="227" t="s">
        <v>168</v>
      </c>
    </row>
    <row r="137" spans="2:65" s="1" customFormat="1" ht="25.5" customHeight="1">
      <c r="B137" s="40"/>
      <c r="C137" s="191" t="s">
        <v>279</v>
      </c>
      <c r="D137" s="191" t="s">
        <v>170</v>
      </c>
      <c r="E137" s="192" t="s">
        <v>1969</v>
      </c>
      <c r="F137" s="193" t="s">
        <v>1970</v>
      </c>
      <c r="G137" s="194" t="s">
        <v>205</v>
      </c>
      <c r="H137" s="195">
        <v>3.8</v>
      </c>
      <c r="I137" s="196"/>
      <c r="J137" s="197">
        <f>ROUND(I137*H137,2)</f>
        <v>0</v>
      </c>
      <c r="K137" s="193" t="s">
        <v>174</v>
      </c>
      <c r="L137" s="60"/>
      <c r="M137" s="198" t="s">
        <v>21</v>
      </c>
      <c r="N137" s="199" t="s">
        <v>42</v>
      </c>
      <c r="O137" s="41"/>
      <c r="P137" s="200">
        <f>O137*H137</f>
        <v>0</v>
      </c>
      <c r="Q137" s="200">
        <v>0</v>
      </c>
      <c r="R137" s="200">
        <f>Q137*H137</f>
        <v>0</v>
      </c>
      <c r="S137" s="200">
        <v>0</v>
      </c>
      <c r="T137" s="201">
        <f>S137*H137</f>
        <v>0</v>
      </c>
      <c r="AR137" s="23" t="s">
        <v>175</v>
      </c>
      <c r="AT137" s="23" t="s">
        <v>170</v>
      </c>
      <c r="AU137" s="23" t="s">
        <v>81</v>
      </c>
      <c r="AY137" s="23" t="s">
        <v>168</v>
      </c>
      <c r="BE137" s="202">
        <f>IF(N137="základní",J137,0)</f>
        <v>0</v>
      </c>
      <c r="BF137" s="202">
        <f>IF(N137="snížená",J137,0)</f>
        <v>0</v>
      </c>
      <c r="BG137" s="202">
        <f>IF(N137="zákl. přenesená",J137,0)</f>
        <v>0</v>
      </c>
      <c r="BH137" s="202">
        <f>IF(N137="sníž. přenesená",J137,0)</f>
        <v>0</v>
      </c>
      <c r="BI137" s="202">
        <f>IF(N137="nulová",J137,0)</f>
        <v>0</v>
      </c>
      <c r="BJ137" s="23" t="s">
        <v>79</v>
      </c>
      <c r="BK137" s="202">
        <f>ROUND(I137*H137,2)</f>
        <v>0</v>
      </c>
      <c r="BL137" s="23" t="s">
        <v>175</v>
      </c>
      <c r="BM137" s="23" t="s">
        <v>529</v>
      </c>
    </row>
    <row r="138" spans="2:65" s="10" customFormat="1" ht="29.85" customHeight="1">
      <c r="B138" s="175"/>
      <c r="C138" s="176"/>
      <c r="D138" s="177" t="s">
        <v>70</v>
      </c>
      <c r="E138" s="189" t="s">
        <v>192</v>
      </c>
      <c r="F138" s="189" t="s">
        <v>244</v>
      </c>
      <c r="G138" s="176"/>
      <c r="H138" s="176"/>
      <c r="I138" s="179"/>
      <c r="J138" s="190">
        <f>BK138</f>
        <v>0</v>
      </c>
      <c r="K138" s="176"/>
      <c r="L138" s="181"/>
      <c r="M138" s="182"/>
      <c r="N138" s="183"/>
      <c r="O138" s="183"/>
      <c r="P138" s="184">
        <f>SUM(P139:P143)</f>
        <v>0</v>
      </c>
      <c r="Q138" s="183"/>
      <c r="R138" s="184">
        <f>SUM(R139:R143)</f>
        <v>0</v>
      </c>
      <c r="S138" s="183"/>
      <c r="T138" s="185">
        <f>SUM(T139:T143)</f>
        <v>0</v>
      </c>
      <c r="AR138" s="186" t="s">
        <v>79</v>
      </c>
      <c r="AT138" s="187" t="s">
        <v>70</v>
      </c>
      <c r="AU138" s="187" t="s">
        <v>79</v>
      </c>
      <c r="AY138" s="186" t="s">
        <v>168</v>
      </c>
      <c r="BK138" s="188">
        <f>SUM(BK139:BK143)</f>
        <v>0</v>
      </c>
    </row>
    <row r="139" spans="2:65" s="1" customFormat="1" ht="25.5" customHeight="1">
      <c r="B139" s="40"/>
      <c r="C139" s="191" t="s">
        <v>284</v>
      </c>
      <c r="D139" s="191" t="s">
        <v>170</v>
      </c>
      <c r="E139" s="192" t="s">
        <v>1971</v>
      </c>
      <c r="F139" s="193" t="s">
        <v>1972</v>
      </c>
      <c r="G139" s="194" t="s">
        <v>173</v>
      </c>
      <c r="H139" s="195">
        <v>13.7</v>
      </c>
      <c r="I139" s="196"/>
      <c r="J139" s="197">
        <f>ROUND(I139*H139,2)</f>
        <v>0</v>
      </c>
      <c r="K139" s="193" t="s">
        <v>174</v>
      </c>
      <c r="L139" s="60"/>
      <c r="M139" s="198" t="s">
        <v>21</v>
      </c>
      <c r="N139" s="199" t="s">
        <v>42</v>
      </c>
      <c r="O139" s="41"/>
      <c r="P139" s="200">
        <f>O139*H139</f>
        <v>0</v>
      </c>
      <c r="Q139" s="200">
        <v>0</v>
      </c>
      <c r="R139" s="200">
        <f>Q139*H139</f>
        <v>0</v>
      </c>
      <c r="S139" s="200">
        <v>0</v>
      </c>
      <c r="T139" s="201">
        <f>S139*H139</f>
        <v>0</v>
      </c>
      <c r="AR139" s="23" t="s">
        <v>175</v>
      </c>
      <c r="AT139" s="23" t="s">
        <v>170</v>
      </c>
      <c r="AU139" s="23" t="s">
        <v>81</v>
      </c>
      <c r="AY139" s="23" t="s">
        <v>168</v>
      </c>
      <c r="BE139" s="202">
        <f>IF(N139="základní",J139,0)</f>
        <v>0</v>
      </c>
      <c r="BF139" s="202">
        <f>IF(N139="snížená",J139,0)</f>
        <v>0</v>
      </c>
      <c r="BG139" s="202">
        <f>IF(N139="zákl. přenesená",J139,0)</f>
        <v>0</v>
      </c>
      <c r="BH139" s="202">
        <f>IF(N139="sníž. přenesená",J139,0)</f>
        <v>0</v>
      </c>
      <c r="BI139" s="202">
        <f>IF(N139="nulová",J139,0)</f>
        <v>0</v>
      </c>
      <c r="BJ139" s="23" t="s">
        <v>79</v>
      </c>
      <c r="BK139" s="202">
        <f>ROUND(I139*H139,2)</f>
        <v>0</v>
      </c>
      <c r="BL139" s="23" t="s">
        <v>175</v>
      </c>
      <c r="BM139" s="23" t="s">
        <v>537</v>
      </c>
    </row>
    <row r="140" spans="2:65" s="1" customFormat="1" ht="38.25" customHeight="1">
      <c r="B140" s="40"/>
      <c r="C140" s="191" t="s">
        <v>289</v>
      </c>
      <c r="D140" s="191" t="s">
        <v>170</v>
      </c>
      <c r="E140" s="192" t="s">
        <v>1973</v>
      </c>
      <c r="F140" s="193" t="s">
        <v>1974</v>
      </c>
      <c r="G140" s="194" t="s">
        <v>173</v>
      </c>
      <c r="H140" s="195">
        <v>13.7</v>
      </c>
      <c r="I140" s="196"/>
      <c r="J140" s="197">
        <f>ROUND(I140*H140,2)</f>
        <v>0</v>
      </c>
      <c r="K140" s="193" t="s">
        <v>174</v>
      </c>
      <c r="L140" s="60"/>
      <c r="M140" s="198" t="s">
        <v>21</v>
      </c>
      <c r="N140" s="199" t="s">
        <v>42</v>
      </c>
      <c r="O140" s="41"/>
      <c r="P140" s="200">
        <f>O140*H140</f>
        <v>0</v>
      </c>
      <c r="Q140" s="200">
        <v>0</v>
      </c>
      <c r="R140" s="200">
        <f>Q140*H140</f>
        <v>0</v>
      </c>
      <c r="S140" s="200">
        <v>0</v>
      </c>
      <c r="T140" s="201">
        <f>S140*H140</f>
        <v>0</v>
      </c>
      <c r="AR140" s="23" t="s">
        <v>175</v>
      </c>
      <c r="AT140" s="23" t="s">
        <v>170</v>
      </c>
      <c r="AU140" s="23" t="s">
        <v>81</v>
      </c>
      <c r="AY140" s="23" t="s">
        <v>168</v>
      </c>
      <c r="BE140" s="202">
        <f>IF(N140="základní",J140,0)</f>
        <v>0</v>
      </c>
      <c r="BF140" s="202">
        <f>IF(N140="snížená",J140,0)</f>
        <v>0</v>
      </c>
      <c r="BG140" s="202">
        <f>IF(N140="zákl. přenesená",J140,0)</f>
        <v>0</v>
      </c>
      <c r="BH140" s="202">
        <f>IF(N140="sníž. přenesená",J140,0)</f>
        <v>0</v>
      </c>
      <c r="BI140" s="202">
        <f>IF(N140="nulová",J140,0)</f>
        <v>0</v>
      </c>
      <c r="BJ140" s="23" t="s">
        <v>79</v>
      </c>
      <c r="BK140" s="202">
        <f>ROUND(I140*H140,2)</f>
        <v>0</v>
      </c>
      <c r="BL140" s="23" t="s">
        <v>175</v>
      </c>
      <c r="BM140" s="23" t="s">
        <v>546</v>
      </c>
    </row>
    <row r="141" spans="2:65" s="1" customFormat="1" ht="25.5" customHeight="1">
      <c r="B141" s="40"/>
      <c r="C141" s="191" t="s">
        <v>294</v>
      </c>
      <c r="D141" s="191" t="s">
        <v>170</v>
      </c>
      <c r="E141" s="192" t="s">
        <v>1975</v>
      </c>
      <c r="F141" s="193" t="s">
        <v>1976</v>
      </c>
      <c r="G141" s="194" t="s">
        <v>173</v>
      </c>
      <c r="H141" s="195">
        <v>13.7</v>
      </c>
      <c r="I141" s="196"/>
      <c r="J141" s="197">
        <f>ROUND(I141*H141,2)</f>
        <v>0</v>
      </c>
      <c r="K141" s="193" t="s">
        <v>174</v>
      </c>
      <c r="L141" s="60"/>
      <c r="M141" s="198" t="s">
        <v>21</v>
      </c>
      <c r="N141" s="199" t="s">
        <v>42</v>
      </c>
      <c r="O141" s="41"/>
      <c r="P141" s="200">
        <f>O141*H141</f>
        <v>0</v>
      </c>
      <c r="Q141" s="200">
        <v>0</v>
      </c>
      <c r="R141" s="200">
        <f>Q141*H141</f>
        <v>0</v>
      </c>
      <c r="S141" s="200">
        <v>0</v>
      </c>
      <c r="T141" s="201">
        <f>S141*H141</f>
        <v>0</v>
      </c>
      <c r="AR141" s="23" t="s">
        <v>175</v>
      </c>
      <c r="AT141" s="23" t="s">
        <v>170</v>
      </c>
      <c r="AU141" s="23" t="s">
        <v>81</v>
      </c>
      <c r="AY141" s="23" t="s">
        <v>168</v>
      </c>
      <c r="BE141" s="202">
        <f>IF(N141="základní",J141,0)</f>
        <v>0</v>
      </c>
      <c r="BF141" s="202">
        <f>IF(N141="snížená",J141,0)</f>
        <v>0</v>
      </c>
      <c r="BG141" s="202">
        <f>IF(N141="zákl. přenesená",J141,0)</f>
        <v>0</v>
      </c>
      <c r="BH141" s="202">
        <f>IF(N141="sníž. přenesená",J141,0)</f>
        <v>0</v>
      </c>
      <c r="BI141" s="202">
        <f>IF(N141="nulová",J141,0)</f>
        <v>0</v>
      </c>
      <c r="BJ141" s="23" t="s">
        <v>79</v>
      </c>
      <c r="BK141" s="202">
        <f>ROUND(I141*H141,2)</f>
        <v>0</v>
      </c>
      <c r="BL141" s="23" t="s">
        <v>175</v>
      </c>
      <c r="BM141" s="23" t="s">
        <v>556</v>
      </c>
    </row>
    <row r="142" spans="2:65" s="1" customFormat="1" ht="38.25" customHeight="1">
      <c r="B142" s="40"/>
      <c r="C142" s="191" t="s">
        <v>299</v>
      </c>
      <c r="D142" s="191" t="s">
        <v>170</v>
      </c>
      <c r="E142" s="192" t="s">
        <v>1977</v>
      </c>
      <c r="F142" s="193" t="s">
        <v>1978</v>
      </c>
      <c r="G142" s="194" t="s">
        <v>173</v>
      </c>
      <c r="H142" s="195">
        <v>13.7</v>
      </c>
      <c r="I142" s="196"/>
      <c r="J142" s="197">
        <f>ROUND(I142*H142,2)</f>
        <v>0</v>
      </c>
      <c r="K142" s="193" t="s">
        <v>174</v>
      </c>
      <c r="L142" s="60"/>
      <c r="M142" s="198" t="s">
        <v>21</v>
      </c>
      <c r="N142" s="199" t="s">
        <v>42</v>
      </c>
      <c r="O142" s="41"/>
      <c r="P142" s="200">
        <f>O142*H142</f>
        <v>0</v>
      </c>
      <c r="Q142" s="200">
        <v>0</v>
      </c>
      <c r="R142" s="200">
        <f>Q142*H142</f>
        <v>0</v>
      </c>
      <c r="S142" s="200">
        <v>0</v>
      </c>
      <c r="T142" s="201">
        <f>S142*H142</f>
        <v>0</v>
      </c>
      <c r="AR142" s="23" t="s">
        <v>175</v>
      </c>
      <c r="AT142" s="23" t="s">
        <v>170</v>
      </c>
      <c r="AU142" s="23" t="s">
        <v>81</v>
      </c>
      <c r="AY142" s="23" t="s">
        <v>168</v>
      </c>
      <c r="BE142" s="202">
        <f>IF(N142="základní",J142,0)</f>
        <v>0</v>
      </c>
      <c r="BF142" s="202">
        <f>IF(N142="snížená",J142,0)</f>
        <v>0</v>
      </c>
      <c r="BG142" s="202">
        <f>IF(N142="zákl. přenesená",J142,0)</f>
        <v>0</v>
      </c>
      <c r="BH142" s="202">
        <f>IF(N142="sníž. přenesená",J142,0)</f>
        <v>0</v>
      </c>
      <c r="BI142" s="202">
        <f>IF(N142="nulová",J142,0)</f>
        <v>0</v>
      </c>
      <c r="BJ142" s="23" t="s">
        <v>79</v>
      </c>
      <c r="BK142" s="202">
        <f>ROUND(I142*H142,2)</f>
        <v>0</v>
      </c>
      <c r="BL142" s="23" t="s">
        <v>175</v>
      </c>
      <c r="BM142" s="23" t="s">
        <v>570</v>
      </c>
    </row>
    <row r="143" spans="2:65" s="1" customFormat="1" ht="25.5" customHeight="1">
      <c r="B143" s="40"/>
      <c r="C143" s="191" t="s">
        <v>303</v>
      </c>
      <c r="D143" s="191" t="s">
        <v>170</v>
      </c>
      <c r="E143" s="192" t="s">
        <v>1979</v>
      </c>
      <c r="F143" s="193" t="s">
        <v>1980</v>
      </c>
      <c r="G143" s="194" t="s">
        <v>173</v>
      </c>
      <c r="H143" s="195">
        <v>13.7</v>
      </c>
      <c r="I143" s="196"/>
      <c r="J143" s="197">
        <f>ROUND(I143*H143,2)</f>
        <v>0</v>
      </c>
      <c r="K143" s="193" t="s">
        <v>174</v>
      </c>
      <c r="L143" s="60"/>
      <c r="M143" s="198" t="s">
        <v>21</v>
      </c>
      <c r="N143" s="199" t="s">
        <v>42</v>
      </c>
      <c r="O143" s="41"/>
      <c r="P143" s="200">
        <f>O143*H143</f>
        <v>0</v>
      </c>
      <c r="Q143" s="200">
        <v>0</v>
      </c>
      <c r="R143" s="200">
        <f>Q143*H143</f>
        <v>0</v>
      </c>
      <c r="S143" s="200">
        <v>0</v>
      </c>
      <c r="T143" s="201">
        <f>S143*H143</f>
        <v>0</v>
      </c>
      <c r="AR143" s="23" t="s">
        <v>175</v>
      </c>
      <c r="AT143" s="23" t="s">
        <v>170</v>
      </c>
      <c r="AU143" s="23" t="s">
        <v>81</v>
      </c>
      <c r="AY143" s="23" t="s">
        <v>168</v>
      </c>
      <c r="BE143" s="202">
        <f>IF(N143="základní",J143,0)</f>
        <v>0</v>
      </c>
      <c r="BF143" s="202">
        <f>IF(N143="snížená",J143,0)</f>
        <v>0</v>
      </c>
      <c r="BG143" s="202">
        <f>IF(N143="zákl. přenesená",J143,0)</f>
        <v>0</v>
      </c>
      <c r="BH143" s="202">
        <f>IF(N143="sníž. přenesená",J143,0)</f>
        <v>0</v>
      </c>
      <c r="BI143" s="202">
        <f>IF(N143="nulová",J143,0)</f>
        <v>0</v>
      </c>
      <c r="BJ143" s="23" t="s">
        <v>79</v>
      </c>
      <c r="BK143" s="202">
        <f>ROUND(I143*H143,2)</f>
        <v>0</v>
      </c>
      <c r="BL143" s="23" t="s">
        <v>175</v>
      </c>
      <c r="BM143" s="23" t="s">
        <v>578</v>
      </c>
    </row>
    <row r="144" spans="2:65" s="10" customFormat="1" ht="29.85" customHeight="1">
      <c r="B144" s="175"/>
      <c r="C144" s="176"/>
      <c r="D144" s="177" t="s">
        <v>70</v>
      </c>
      <c r="E144" s="189" t="s">
        <v>208</v>
      </c>
      <c r="F144" s="189" t="s">
        <v>1829</v>
      </c>
      <c r="G144" s="176"/>
      <c r="H144" s="176"/>
      <c r="I144" s="179"/>
      <c r="J144" s="190">
        <f>BK144</f>
        <v>0</v>
      </c>
      <c r="K144" s="176"/>
      <c r="L144" s="181"/>
      <c r="M144" s="182"/>
      <c r="N144" s="183"/>
      <c r="O144" s="183"/>
      <c r="P144" s="184">
        <f>SUM(P145:P177)</f>
        <v>0</v>
      </c>
      <c r="Q144" s="183"/>
      <c r="R144" s="184">
        <f>SUM(R145:R177)</f>
        <v>0</v>
      </c>
      <c r="S144" s="183"/>
      <c r="T144" s="185">
        <f>SUM(T145:T177)</f>
        <v>0</v>
      </c>
      <c r="AR144" s="186" t="s">
        <v>79</v>
      </c>
      <c r="AT144" s="187" t="s">
        <v>70</v>
      </c>
      <c r="AU144" s="187" t="s">
        <v>79</v>
      </c>
      <c r="AY144" s="186" t="s">
        <v>168</v>
      </c>
      <c r="BK144" s="188">
        <f>SUM(BK145:BK177)</f>
        <v>0</v>
      </c>
    </row>
    <row r="145" spans="2:65" s="1" customFormat="1" ht="16.5" customHeight="1">
      <c r="B145" s="40"/>
      <c r="C145" s="191" t="s">
        <v>308</v>
      </c>
      <c r="D145" s="191" t="s">
        <v>170</v>
      </c>
      <c r="E145" s="192" t="s">
        <v>1981</v>
      </c>
      <c r="F145" s="193" t="s">
        <v>1982</v>
      </c>
      <c r="G145" s="194" t="s">
        <v>458</v>
      </c>
      <c r="H145" s="195">
        <v>2</v>
      </c>
      <c r="I145" s="196"/>
      <c r="J145" s="197">
        <f t="shared" ref="J145:J177" si="10">ROUND(I145*H145,2)</f>
        <v>0</v>
      </c>
      <c r="K145" s="193" t="s">
        <v>21</v>
      </c>
      <c r="L145" s="60"/>
      <c r="M145" s="198" t="s">
        <v>21</v>
      </c>
      <c r="N145" s="199" t="s">
        <v>42</v>
      </c>
      <c r="O145" s="41"/>
      <c r="P145" s="200">
        <f t="shared" ref="P145:P177" si="11">O145*H145</f>
        <v>0</v>
      </c>
      <c r="Q145" s="200">
        <v>0</v>
      </c>
      <c r="R145" s="200">
        <f t="shared" ref="R145:R177" si="12">Q145*H145</f>
        <v>0</v>
      </c>
      <c r="S145" s="200">
        <v>0</v>
      </c>
      <c r="T145" s="201">
        <f t="shared" ref="T145:T177" si="13">S145*H145</f>
        <v>0</v>
      </c>
      <c r="AR145" s="23" t="s">
        <v>175</v>
      </c>
      <c r="AT145" s="23" t="s">
        <v>170</v>
      </c>
      <c r="AU145" s="23" t="s">
        <v>81</v>
      </c>
      <c r="AY145" s="23" t="s">
        <v>168</v>
      </c>
      <c r="BE145" s="202">
        <f t="shared" ref="BE145:BE177" si="14">IF(N145="základní",J145,0)</f>
        <v>0</v>
      </c>
      <c r="BF145" s="202">
        <f t="shared" ref="BF145:BF177" si="15">IF(N145="snížená",J145,0)</f>
        <v>0</v>
      </c>
      <c r="BG145" s="202">
        <f t="shared" ref="BG145:BG177" si="16">IF(N145="zákl. přenesená",J145,0)</f>
        <v>0</v>
      </c>
      <c r="BH145" s="202">
        <f t="shared" ref="BH145:BH177" si="17">IF(N145="sníž. přenesená",J145,0)</f>
        <v>0</v>
      </c>
      <c r="BI145" s="202">
        <f t="shared" ref="BI145:BI177" si="18">IF(N145="nulová",J145,0)</f>
        <v>0</v>
      </c>
      <c r="BJ145" s="23" t="s">
        <v>79</v>
      </c>
      <c r="BK145" s="202">
        <f t="shared" ref="BK145:BK177" si="19">ROUND(I145*H145,2)</f>
        <v>0</v>
      </c>
      <c r="BL145" s="23" t="s">
        <v>175</v>
      </c>
      <c r="BM145" s="23" t="s">
        <v>587</v>
      </c>
    </row>
    <row r="146" spans="2:65" s="1" customFormat="1" ht="16.5" customHeight="1">
      <c r="B146" s="40"/>
      <c r="C146" s="228" t="s">
        <v>312</v>
      </c>
      <c r="D146" s="228" t="s">
        <v>260</v>
      </c>
      <c r="E146" s="229" t="s">
        <v>1983</v>
      </c>
      <c r="F146" s="230" t="s">
        <v>1984</v>
      </c>
      <c r="G146" s="231" t="s">
        <v>458</v>
      </c>
      <c r="H146" s="232">
        <v>2</v>
      </c>
      <c r="I146" s="233"/>
      <c r="J146" s="234">
        <f t="shared" si="10"/>
        <v>0</v>
      </c>
      <c r="K146" s="230" t="s">
        <v>21</v>
      </c>
      <c r="L146" s="235"/>
      <c r="M146" s="236" t="s">
        <v>21</v>
      </c>
      <c r="N146" s="237" t="s">
        <v>42</v>
      </c>
      <c r="O146" s="41"/>
      <c r="P146" s="200">
        <f t="shared" si="11"/>
        <v>0</v>
      </c>
      <c r="Q146" s="200">
        <v>0</v>
      </c>
      <c r="R146" s="200">
        <f t="shared" si="12"/>
        <v>0</v>
      </c>
      <c r="S146" s="200">
        <v>0</v>
      </c>
      <c r="T146" s="201">
        <f t="shared" si="13"/>
        <v>0</v>
      </c>
      <c r="AR146" s="23" t="s">
        <v>208</v>
      </c>
      <c r="AT146" s="23" t="s">
        <v>260</v>
      </c>
      <c r="AU146" s="23" t="s">
        <v>81</v>
      </c>
      <c r="AY146" s="23" t="s">
        <v>168</v>
      </c>
      <c r="BE146" s="202">
        <f t="shared" si="14"/>
        <v>0</v>
      </c>
      <c r="BF146" s="202">
        <f t="shared" si="15"/>
        <v>0</v>
      </c>
      <c r="BG146" s="202">
        <f t="shared" si="16"/>
        <v>0</v>
      </c>
      <c r="BH146" s="202">
        <f t="shared" si="17"/>
        <v>0</v>
      </c>
      <c r="BI146" s="202">
        <f t="shared" si="18"/>
        <v>0</v>
      </c>
      <c r="BJ146" s="23" t="s">
        <v>79</v>
      </c>
      <c r="BK146" s="202">
        <f t="shared" si="19"/>
        <v>0</v>
      </c>
      <c r="BL146" s="23" t="s">
        <v>175</v>
      </c>
      <c r="BM146" s="23" t="s">
        <v>596</v>
      </c>
    </row>
    <row r="147" spans="2:65" s="1" customFormat="1" ht="25.5" customHeight="1">
      <c r="B147" s="40"/>
      <c r="C147" s="191" t="s">
        <v>319</v>
      </c>
      <c r="D147" s="191" t="s">
        <v>170</v>
      </c>
      <c r="E147" s="192" t="s">
        <v>1985</v>
      </c>
      <c r="F147" s="193" t="s">
        <v>1986</v>
      </c>
      <c r="G147" s="194" t="s">
        <v>195</v>
      </c>
      <c r="H147" s="195">
        <v>99</v>
      </c>
      <c r="I147" s="196"/>
      <c r="J147" s="197">
        <f t="shared" si="10"/>
        <v>0</v>
      </c>
      <c r="K147" s="193" t="s">
        <v>174</v>
      </c>
      <c r="L147" s="60"/>
      <c r="M147" s="198" t="s">
        <v>21</v>
      </c>
      <c r="N147" s="199" t="s">
        <v>42</v>
      </c>
      <c r="O147" s="41"/>
      <c r="P147" s="200">
        <f t="shared" si="11"/>
        <v>0</v>
      </c>
      <c r="Q147" s="200">
        <v>0</v>
      </c>
      <c r="R147" s="200">
        <f t="shared" si="12"/>
        <v>0</v>
      </c>
      <c r="S147" s="200">
        <v>0</v>
      </c>
      <c r="T147" s="201">
        <f t="shared" si="13"/>
        <v>0</v>
      </c>
      <c r="AR147" s="23" t="s">
        <v>175</v>
      </c>
      <c r="AT147" s="23" t="s">
        <v>170</v>
      </c>
      <c r="AU147" s="23" t="s">
        <v>81</v>
      </c>
      <c r="AY147" s="23" t="s">
        <v>168</v>
      </c>
      <c r="BE147" s="202">
        <f t="shared" si="14"/>
        <v>0</v>
      </c>
      <c r="BF147" s="202">
        <f t="shared" si="15"/>
        <v>0</v>
      </c>
      <c r="BG147" s="202">
        <f t="shared" si="16"/>
        <v>0</v>
      </c>
      <c r="BH147" s="202">
        <f t="shared" si="17"/>
        <v>0</v>
      </c>
      <c r="BI147" s="202">
        <f t="shared" si="18"/>
        <v>0</v>
      </c>
      <c r="BJ147" s="23" t="s">
        <v>79</v>
      </c>
      <c r="BK147" s="202">
        <f t="shared" si="19"/>
        <v>0</v>
      </c>
      <c r="BL147" s="23" t="s">
        <v>175</v>
      </c>
      <c r="BM147" s="23" t="s">
        <v>604</v>
      </c>
    </row>
    <row r="148" spans="2:65" s="1" customFormat="1" ht="16.5" customHeight="1">
      <c r="B148" s="40"/>
      <c r="C148" s="228" t="s">
        <v>324</v>
      </c>
      <c r="D148" s="228" t="s">
        <v>260</v>
      </c>
      <c r="E148" s="229" t="s">
        <v>1987</v>
      </c>
      <c r="F148" s="230" t="s">
        <v>1988</v>
      </c>
      <c r="G148" s="231" t="s">
        <v>195</v>
      </c>
      <c r="H148" s="232">
        <v>99</v>
      </c>
      <c r="I148" s="233"/>
      <c r="J148" s="234">
        <f t="shared" si="10"/>
        <v>0</v>
      </c>
      <c r="K148" s="230" t="s">
        <v>174</v>
      </c>
      <c r="L148" s="235"/>
      <c r="M148" s="236" t="s">
        <v>21</v>
      </c>
      <c r="N148" s="237" t="s">
        <v>42</v>
      </c>
      <c r="O148" s="41"/>
      <c r="P148" s="200">
        <f t="shared" si="11"/>
        <v>0</v>
      </c>
      <c r="Q148" s="200">
        <v>0</v>
      </c>
      <c r="R148" s="200">
        <f t="shared" si="12"/>
        <v>0</v>
      </c>
      <c r="S148" s="200">
        <v>0</v>
      </c>
      <c r="T148" s="201">
        <f t="shared" si="13"/>
        <v>0</v>
      </c>
      <c r="AR148" s="23" t="s">
        <v>208</v>
      </c>
      <c r="AT148" s="23" t="s">
        <v>260</v>
      </c>
      <c r="AU148" s="23" t="s">
        <v>81</v>
      </c>
      <c r="AY148" s="23" t="s">
        <v>168</v>
      </c>
      <c r="BE148" s="202">
        <f t="shared" si="14"/>
        <v>0</v>
      </c>
      <c r="BF148" s="202">
        <f t="shared" si="15"/>
        <v>0</v>
      </c>
      <c r="BG148" s="202">
        <f t="shared" si="16"/>
        <v>0</v>
      </c>
      <c r="BH148" s="202">
        <f t="shared" si="17"/>
        <v>0</v>
      </c>
      <c r="BI148" s="202">
        <f t="shared" si="18"/>
        <v>0</v>
      </c>
      <c r="BJ148" s="23" t="s">
        <v>79</v>
      </c>
      <c r="BK148" s="202">
        <f t="shared" si="19"/>
        <v>0</v>
      </c>
      <c r="BL148" s="23" t="s">
        <v>175</v>
      </c>
      <c r="BM148" s="23" t="s">
        <v>615</v>
      </c>
    </row>
    <row r="149" spans="2:65" s="1" customFormat="1" ht="38.25" customHeight="1">
      <c r="B149" s="40"/>
      <c r="C149" s="191" t="s">
        <v>329</v>
      </c>
      <c r="D149" s="191" t="s">
        <v>170</v>
      </c>
      <c r="E149" s="192" t="s">
        <v>1989</v>
      </c>
      <c r="F149" s="193" t="s">
        <v>1990</v>
      </c>
      <c r="G149" s="194" t="s">
        <v>458</v>
      </c>
      <c r="H149" s="195">
        <v>3</v>
      </c>
      <c r="I149" s="196"/>
      <c r="J149" s="197">
        <f t="shared" si="10"/>
        <v>0</v>
      </c>
      <c r="K149" s="193" t="s">
        <v>21</v>
      </c>
      <c r="L149" s="60"/>
      <c r="M149" s="198" t="s">
        <v>21</v>
      </c>
      <c r="N149" s="199" t="s">
        <v>42</v>
      </c>
      <c r="O149" s="41"/>
      <c r="P149" s="200">
        <f t="shared" si="11"/>
        <v>0</v>
      </c>
      <c r="Q149" s="200">
        <v>0</v>
      </c>
      <c r="R149" s="200">
        <f t="shared" si="12"/>
        <v>0</v>
      </c>
      <c r="S149" s="200">
        <v>0</v>
      </c>
      <c r="T149" s="201">
        <f t="shared" si="13"/>
        <v>0</v>
      </c>
      <c r="AR149" s="23" t="s">
        <v>175</v>
      </c>
      <c r="AT149" s="23" t="s">
        <v>170</v>
      </c>
      <c r="AU149" s="23" t="s">
        <v>81</v>
      </c>
      <c r="AY149" s="23" t="s">
        <v>168</v>
      </c>
      <c r="BE149" s="202">
        <f t="shared" si="14"/>
        <v>0</v>
      </c>
      <c r="BF149" s="202">
        <f t="shared" si="15"/>
        <v>0</v>
      </c>
      <c r="BG149" s="202">
        <f t="shared" si="16"/>
        <v>0</v>
      </c>
      <c r="BH149" s="202">
        <f t="shared" si="17"/>
        <v>0</v>
      </c>
      <c r="BI149" s="202">
        <f t="shared" si="18"/>
        <v>0</v>
      </c>
      <c r="BJ149" s="23" t="s">
        <v>79</v>
      </c>
      <c r="BK149" s="202">
        <f t="shared" si="19"/>
        <v>0</v>
      </c>
      <c r="BL149" s="23" t="s">
        <v>175</v>
      </c>
      <c r="BM149" s="23" t="s">
        <v>624</v>
      </c>
    </row>
    <row r="150" spans="2:65" s="1" customFormat="1" ht="16.5" customHeight="1">
      <c r="B150" s="40"/>
      <c r="C150" s="228" t="s">
        <v>334</v>
      </c>
      <c r="D150" s="228" t="s">
        <v>260</v>
      </c>
      <c r="E150" s="229" t="s">
        <v>1991</v>
      </c>
      <c r="F150" s="230" t="s">
        <v>1992</v>
      </c>
      <c r="G150" s="231" t="s">
        <v>458</v>
      </c>
      <c r="H150" s="232">
        <v>3</v>
      </c>
      <c r="I150" s="233"/>
      <c r="J150" s="234">
        <f t="shared" si="10"/>
        <v>0</v>
      </c>
      <c r="K150" s="230" t="s">
        <v>174</v>
      </c>
      <c r="L150" s="235"/>
      <c r="M150" s="236" t="s">
        <v>21</v>
      </c>
      <c r="N150" s="237" t="s">
        <v>42</v>
      </c>
      <c r="O150" s="41"/>
      <c r="P150" s="200">
        <f t="shared" si="11"/>
        <v>0</v>
      </c>
      <c r="Q150" s="200">
        <v>0</v>
      </c>
      <c r="R150" s="200">
        <f t="shared" si="12"/>
        <v>0</v>
      </c>
      <c r="S150" s="200">
        <v>0</v>
      </c>
      <c r="T150" s="201">
        <f t="shared" si="13"/>
        <v>0</v>
      </c>
      <c r="AR150" s="23" t="s">
        <v>208</v>
      </c>
      <c r="AT150" s="23" t="s">
        <v>260</v>
      </c>
      <c r="AU150" s="23" t="s">
        <v>81</v>
      </c>
      <c r="AY150" s="23" t="s">
        <v>168</v>
      </c>
      <c r="BE150" s="202">
        <f t="shared" si="14"/>
        <v>0</v>
      </c>
      <c r="BF150" s="202">
        <f t="shared" si="15"/>
        <v>0</v>
      </c>
      <c r="BG150" s="202">
        <f t="shared" si="16"/>
        <v>0</v>
      </c>
      <c r="BH150" s="202">
        <f t="shared" si="17"/>
        <v>0</v>
      </c>
      <c r="BI150" s="202">
        <f t="shared" si="18"/>
        <v>0</v>
      </c>
      <c r="BJ150" s="23" t="s">
        <v>79</v>
      </c>
      <c r="BK150" s="202">
        <f t="shared" si="19"/>
        <v>0</v>
      </c>
      <c r="BL150" s="23" t="s">
        <v>175</v>
      </c>
      <c r="BM150" s="23" t="s">
        <v>634</v>
      </c>
    </row>
    <row r="151" spans="2:65" s="1" customFormat="1" ht="38.25" customHeight="1">
      <c r="B151" s="40"/>
      <c r="C151" s="191" t="s">
        <v>339</v>
      </c>
      <c r="D151" s="191" t="s">
        <v>170</v>
      </c>
      <c r="E151" s="192" t="s">
        <v>1993</v>
      </c>
      <c r="F151" s="193" t="s">
        <v>1994</v>
      </c>
      <c r="G151" s="194" t="s">
        <v>458</v>
      </c>
      <c r="H151" s="195">
        <v>2</v>
      </c>
      <c r="I151" s="196"/>
      <c r="J151" s="197">
        <f t="shared" si="10"/>
        <v>0</v>
      </c>
      <c r="K151" s="193" t="s">
        <v>174</v>
      </c>
      <c r="L151" s="60"/>
      <c r="M151" s="198" t="s">
        <v>21</v>
      </c>
      <c r="N151" s="199" t="s">
        <v>42</v>
      </c>
      <c r="O151" s="41"/>
      <c r="P151" s="200">
        <f t="shared" si="11"/>
        <v>0</v>
      </c>
      <c r="Q151" s="200">
        <v>0</v>
      </c>
      <c r="R151" s="200">
        <f t="shared" si="12"/>
        <v>0</v>
      </c>
      <c r="S151" s="200">
        <v>0</v>
      </c>
      <c r="T151" s="201">
        <f t="shared" si="13"/>
        <v>0</v>
      </c>
      <c r="AR151" s="23" t="s">
        <v>175</v>
      </c>
      <c r="AT151" s="23" t="s">
        <v>170</v>
      </c>
      <c r="AU151" s="23" t="s">
        <v>81</v>
      </c>
      <c r="AY151" s="23" t="s">
        <v>168</v>
      </c>
      <c r="BE151" s="202">
        <f t="shared" si="14"/>
        <v>0</v>
      </c>
      <c r="BF151" s="202">
        <f t="shared" si="15"/>
        <v>0</v>
      </c>
      <c r="BG151" s="202">
        <f t="shared" si="16"/>
        <v>0</v>
      </c>
      <c r="BH151" s="202">
        <f t="shared" si="17"/>
        <v>0</v>
      </c>
      <c r="BI151" s="202">
        <f t="shared" si="18"/>
        <v>0</v>
      </c>
      <c r="BJ151" s="23" t="s">
        <v>79</v>
      </c>
      <c r="BK151" s="202">
        <f t="shared" si="19"/>
        <v>0</v>
      </c>
      <c r="BL151" s="23" t="s">
        <v>175</v>
      </c>
      <c r="BM151" s="23" t="s">
        <v>645</v>
      </c>
    </row>
    <row r="152" spans="2:65" s="1" customFormat="1" ht="16.5" customHeight="1">
      <c r="B152" s="40"/>
      <c r="C152" s="228" t="s">
        <v>344</v>
      </c>
      <c r="D152" s="228" t="s">
        <v>260</v>
      </c>
      <c r="E152" s="229" t="s">
        <v>1995</v>
      </c>
      <c r="F152" s="230" t="s">
        <v>1996</v>
      </c>
      <c r="G152" s="231" t="s">
        <v>458</v>
      </c>
      <c r="H152" s="232">
        <v>2</v>
      </c>
      <c r="I152" s="233"/>
      <c r="J152" s="234">
        <f t="shared" si="10"/>
        <v>0</v>
      </c>
      <c r="K152" s="230" t="s">
        <v>174</v>
      </c>
      <c r="L152" s="235"/>
      <c r="M152" s="236" t="s">
        <v>21</v>
      </c>
      <c r="N152" s="237" t="s">
        <v>42</v>
      </c>
      <c r="O152" s="41"/>
      <c r="P152" s="200">
        <f t="shared" si="11"/>
        <v>0</v>
      </c>
      <c r="Q152" s="200">
        <v>0</v>
      </c>
      <c r="R152" s="200">
        <f t="shared" si="12"/>
        <v>0</v>
      </c>
      <c r="S152" s="200">
        <v>0</v>
      </c>
      <c r="T152" s="201">
        <f t="shared" si="13"/>
        <v>0</v>
      </c>
      <c r="AR152" s="23" t="s">
        <v>208</v>
      </c>
      <c r="AT152" s="23" t="s">
        <v>260</v>
      </c>
      <c r="AU152" s="23" t="s">
        <v>81</v>
      </c>
      <c r="AY152" s="23" t="s">
        <v>168</v>
      </c>
      <c r="BE152" s="202">
        <f t="shared" si="14"/>
        <v>0</v>
      </c>
      <c r="BF152" s="202">
        <f t="shared" si="15"/>
        <v>0</v>
      </c>
      <c r="BG152" s="202">
        <f t="shared" si="16"/>
        <v>0</v>
      </c>
      <c r="BH152" s="202">
        <f t="shared" si="17"/>
        <v>0</v>
      </c>
      <c r="BI152" s="202">
        <f t="shared" si="18"/>
        <v>0</v>
      </c>
      <c r="BJ152" s="23" t="s">
        <v>79</v>
      </c>
      <c r="BK152" s="202">
        <f t="shared" si="19"/>
        <v>0</v>
      </c>
      <c r="BL152" s="23" t="s">
        <v>175</v>
      </c>
      <c r="BM152" s="23" t="s">
        <v>656</v>
      </c>
    </row>
    <row r="153" spans="2:65" s="1" customFormat="1" ht="38.25" customHeight="1">
      <c r="B153" s="40"/>
      <c r="C153" s="191" t="s">
        <v>348</v>
      </c>
      <c r="D153" s="191" t="s">
        <v>170</v>
      </c>
      <c r="E153" s="192" t="s">
        <v>1997</v>
      </c>
      <c r="F153" s="193" t="s">
        <v>1998</v>
      </c>
      <c r="G153" s="194" t="s">
        <v>458</v>
      </c>
      <c r="H153" s="195">
        <v>10</v>
      </c>
      <c r="I153" s="196"/>
      <c r="J153" s="197">
        <f t="shared" si="10"/>
        <v>0</v>
      </c>
      <c r="K153" s="193" t="s">
        <v>174</v>
      </c>
      <c r="L153" s="60"/>
      <c r="M153" s="198" t="s">
        <v>21</v>
      </c>
      <c r="N153" s="199" t="s">
        <v>42</v>
      </c>
      <c r="O153" s="41"/>
      <c r="P153" s="200">
        <f t="shared" si="11"/>
        <v>0</v>
      </c>
      <c r="Q153" s="200">
        <v>0</v>
      </c>
      <c r="R153" s="200">
        <f t="shared" si="12"/>
        <v>0</v>
      </c>
      <c r="S153" s="200">
        <v>0</v>
      </c>
      <c r="T153" s="201">
        <f t="shared" si="13"/>
        <v>0</v>
      </c>
      <c r="AR153" s="23" t="s">
        <v>175</v>
      </c>
      <c r="AT153" s="23" t="s">
        <v>170</v>
      </c>
      <c r="AU153" s="23" t="s">
        <v>81</v>
      </c>
      <c r="AY153" s="23" t="s">
        <v>168</v>
      </c>
      <c r="BE153" s="202">
        <f t="shared" si="14"/>
        <v>0</v>
      </c>
      <c r="BF153" s="202">
        <f t="shared" si="15"/>
        <v>0</v>
      </c>
      <c r="BG153" s="202">
        <f t="shared" si="16"/>
        <v>0</v>
      </c>
      <c r="BH153" s="202">
        <f t="shared" si="17"/>
        <v>0</v>
      </c>
      <c r="BI153" s="202">
        <f t="shared" si="18"/>
        <v>0</v>
      </c>
      <c r="BJ153" s="23" t="s">
        <v>79</v>
      </c>
      <c r="BK153" s="202">
        <f t="shared" si="19"/>
        <v>0</v>
      </c>
      <c r="BL153" s="23" t="s">
        <v>175</v>
      </c>
      <c r="BM153" s="23" t="s">
        <v>664</v>
      </c>
    </row>
    <row r="154" spans="2:65" s="1" customFormat="1" ht="16.5" customHeight="1">
      <c r="B154" s="40"/>
      <c r="C154" s="228" t="s">
        <v>352</v>
      </c>
      <c r="D154" s="228" t="s">
        <v>260</v>
      </c>
      <c r="E154" s="229" t="s">
        <v>1999</v>
      </c>
      <c r="F154" s="230" t="s">
        <v>2000</v>
      </c>
      <c r="G154" s="231" t="s">
        <v>458</v>
      </c>
      <c r="H154" s="232">
        <v>2</v>
      </c>
      <c r="I154" s="233"/>
      <c r="J154" s="234">
        <f t="shared" si="10"/>
        <v>0</v>
      </c>
      <c r="K154" s="230" t="s">
        <v>174</v>
      </c>
      <c r="L154" s="235"/>
      <c r="M154" s="236" t="s">
        <v>21</v>
      </c>
      <c r="N154" s="237" t="s">
        <v>42</v>
      </c>
      <c r="O154" s="41"/>
      <c r="P154" s="200">
        <f t="shared" si="11"/>
        <v>0</v>
      </c>
      <c r="Q154" s="200">
        <v>0</v>
      </c>
      <c r="R154" s="200">
        <f t="shared" si="12"/>
        <v>0</v>
      </c>
      <c r="S154" s="200">
        <v>0</v>
      </c>
      <c r="T154" s="201">
        <f t="shared" si="13"/>
        <v>0</v>
      </c>
      <c r="AR154" s="23" t="s">
        <v>208</v>
      </c>
      <c r="AT154" s="23" t="s">
        <v>260</v>
      </c>
      <c r="AU154" s="23" t="s">
        <v>81</v>
      </c>
      <c r="AY154" s="23" t="s">
        <v>168</v>
      </c>
      <c r="BE154" s="202">
        <f t="shared" si="14"/>
        <v>0</v>
      </c>
      <c r="BF154" s="202">
        <f t="shared" si="15"/>
        <v>0</v>
      </c>
      <c r="BG154" s="202">
        <f t="shared" si="16"/>
        <v>0</v>
      </c>
      <c r="BH154" s="202">
        <f t="shared" si="17"/>
        <v>0</v>
      </c>
      <c r="BI154" s="202">
        <f t="shared" si="18"/>
        <v>0</v>
      </c>
      <c r="BJ154" s="23" t="s">
        <v>79</v>
      </c>
      <c r="BK154" s="202">
        <f t="shared" si="19"/>
        <v>0</v>
      </c>
      <c r="BL154" s="23" t="s">
        <v>175</v>
      </c>
      <c r="BM154" s="23" t="s">
        <v>676</v>
      </c>
    </row>
    <row r="155" spans="2:65" s="1" customFormat="1" ht="16.5" customHeight="1">
      <c r="B155" s="40"/>
      <c r="C155" s="228" t="s">
        <v>357</v>
      </c>
      <c r="D155" s="228" t="s">
        <v>260</v>
      </c>
      <c r="E155" s="229" t="s">
        <v>2001</v>
      </c>
      <c r="F155" s="230" t="s">
        <v>2002</v>
      </c>
      <c r="G155" s="231" t="s">
        <v>458</v>
      </c>
      <c r="H155" s="232">
        <v>1</v>
      </c>
      <c r="I155" s="233"/>
      <c r="J155" s="234">
        <f t="shared" si="10"/>
        <v>0</v>
      </c>
      <c r="K155" s="230" t="s">
        <v>174</v>
      </c>
      <c r="L155" s="235"/>
      <c r="M155" s="236" t="s">
        <v>21</v>
      </c>
      <c r="N155" s="237" t="s">
        <v>42</v>
      </c>
      <c r="O155" s="41"/>
      <c r="P155" s="200">
        <f t="shared" si="11"/>
        <v>0</v>
      </c>
      <c r="Q155" s="200">
        <v>0</v>
      </c>
      <c r="R155" s="200">
        <f t="shared" si="12"/>
        <v>0</v>
      </c>
      <c r="S155" s="200">
        <v>0</v>
      </c>
      <c r="T155" s="201">
        <f t="shared" si="13"/>
        <v>0</v>
      </c>
      <c r="AR155" s="23" t="s">
        <v>208</v>
      </c>
      <c r="AT155" s="23" t="s">
        <v>260</v>
      </c>
      <c r="AU155" s="23" t="s">
        <v>81</v>
      </c>
      <c r="AY155" s="23" t="s">
        <v>168</v>
      </c>
      <c r="BE155" s="202">
        <f t="shared" si="14"/>
        <v>0</v>
      </c>
      <c r="BF155" s="202">
        <f t="shared" si="15"/>
        <v>0</v>
      </c>
      <c r="BG155" s="202">
        <f t="shared" si="16"/>
        <v>0</v>
      </c>
      <c r="BH155" s="202">
        <f t="shared" si="17"/>
        <v>0</v>
      </c>
      <c r="BI155" s="202">
        <f t="shared" si="18"/>
        <v>0</v>
      </c>
      <c r="BJ155" s="23" t="s">
        <v>79</v>
      </c>
      <c r="BK155" s="202">
        <f t="shared" si="19"/>
        <v>0</v>
      </c>
      <c r="BL155" s="23" t="s">
        <v>175</v>
      </c>
      <c r="BM155" s="23" t="s">
        <v>684</v>
      </c>
    </row>
    <row r="156" spans="2:65" s="1" customFormat="1" ht="16.5" customHeight="1">
      <c r="B156" s="40"/>
      <c r="C156" s="228" t="s">
        <v>362</v>
      </c>
      <c r="D156" s="228" t="s">
        <v>260</v>
      </c>
      <c r="E156" s="229" t="s">
        <v>2003</v>
      </c>
      <c r="F156" s="230" t="s">
        <v>2004</v>
      </c>
      <c r="G156" s="231" t="s">
        <v>458</v>
      </c>
      <c r="H156" s="232">
        <v>4</v>
      </c>
      <c r="I156" s="233"/>
      <c r="J156" s="234">
        <f t="shared" si="10"/>
        <v>0</v>
      </c>
      <c r="K156" s="230" t="s">
        <v>21</v>
      </c>
      <c r="L156" s="235"/>
      <c r="M156" s="236" t="s">
        <v>21</v>
      </c>
      <c r="N156" s="237" t="s">
        <v>42</v>
      </c>
      <c r="O156" s="41"/>
      <c r="P156" s="200">
        <f t="shared" si="11"/>
        <v>0</v>
      </c>
      <c r="Q156" s="200">
        <v>0</v>
      </c>
      <c r="R156" s="200">
        <f t="shared" si="12"/>
        <v>0</v>
      </c>
      <c r="S156" s="200">
        <v>0</v>
      </c>
      <c r="T156" s="201">
        <f t="shared" si="13"/>
        <v>0</v>
      </c>
      <c r="AR156" s="23" t="s">
        <v>208</v>
      </c>
      <c r="AT156" s="23" t="s">
        <v>260</v>
      </c>
      <c r="AU156" s="23" t="s">
        <v>81</v>
      </c>
      <c r="AY156" s="23" t="s">
        <v>168</v>
      </c>
      <c r="BE156" s="202">
        <f t="shared" si="14"/>
        <v>0</v>
      </c>
      <c r="BF156" s="202">
        <f t="shared" si="15"/>
        <v>0</v>
      </c>
      <c r="BG156" s="202">
        <f t="shared" si="16"/>
        <v>0</v>
      </c>
      <c r="BH156" s="202">
        <f t="shared" si="17"/>
        <v>0</v>
      </c>
      <c r="BI156" s="202">
        <f t="shared" si="18"/>
        <v>0</v>
      </c>
      <c r="BJ156" s="23" t="s">
        <v>79</v>
      </c>
      <c r="BK156" s="202">
        <f t="shared" si="19"/>
        <v>0</v>
      </c>
      <c r="BL156" s="23" t="s">
        <v>175</v>
      </c>
      <c r="BM156" s="23" t="s">
        <v>693</v>
      </c>
    </row>
    <row r="157" spans="2:65" s="1" customFormat="1" ht="16.5" customHeight="1">
      <c r="B157" s="40"/>
      <c r="C157" s="228" t="s">
        <v>245</v>
      </c>
      <c r="D157" s="228" t="s">
        <v>260</v>
      </c>
      <c r="E157" s="229" t="s">
        <v>2005</v>
      </c>
      <c r="F157" s="230" t="s">
        <v>2006</v>
      </c>
      <c r="G157" s="231" t="s">
        <v>458</v>
      </c>
      <c r="H157" s="232">
        <v>3</v>
      </c>
      <c r="I157" s="233"/>
      <c r="J157" s="234">
        <f t="shared" si="10"/>
        <v>0</v>
      </c>
      <c r="K157" s="230" t="s">
        <v>174</v>
      </c>
      <c r="L157" s="235"/>
      <c r="M157" s="236" t="s">
        <v>21</v>
      </c>
      <c r="N157" s="237" t="s">
        <v>42</v>
      </c>
      <c r="O157" s="41"/>
      <c r="P157" s="200">
        <f t="shared" si="11"/>
        <v>0</v>
      </c>
      <c r="Q157" s="200">
        <v>0</v>
      </c>
      <c r="R157" s="200">
        <f t="shared" si="12"/>
        <v>0</v>
      </c>
      <c r="S157" s="200">
        <v>0</v>
      </c>
      <c r="T157" s="201">
        <f t="shared" si="13"/>
        <v>0</v>
      </c>
      <c r="AR157" s="23" t="s">
        <v>208</v>
      </c>
      <c r="AT157" s="23" t="s">
        <v>260</v>
      </c>
      <c r="AU157" s="23" t="s">
        <v>81</v>
      </c>
      <c r="AY157" s="23" t="s">
        <v>168</v>
      </c>
      <c r="BE157" s="202">
        <f t="shared" si="14"/>
        <v>0</v>
      </c>
      <c r="BF157" s="202">
        <f t="shared" si="15"/>
        <v>0</v>
      </c>
      <c r="BG157" s="202">
        <f t="shared" si="16"/>
        <v>0</v>
      </c>
      <c r="BH157" s="202">
        <f t="shared" si="17"/>
        <v>0</v>
      </c>
      <c r="BI157" s="202">
        <f t="shared" si="18"/>
        <v>0</v>
      </c>
      <c r="BJ157" s="23" t="s">
        <v>79</v>
      </c>
      <c r="BK157" s="202">
        <f t="shared" si="19"/>
        <v>0</v>
      </c>
      <c r="BL157" s="23" t="s">
        <v>175</v>
      </c>
      <c r="BM157" s="23" t="s">
        <v>701</v>
      </c>
    </row>
    <row r="158" spans="2:65" s="1" customFormat="1" ht="38.25" customHeight="1">
      <c r="B158" s="40"/>
      <c r="C158" s="191" t="s">
        <v>250</v>
      </c>
      <c r="D158" s="191" t="s">
        <v>170</v>
      </c>
      <c r="E158" s="192" t="s">
        <v>2007</v>
      </c>
      <c r="F158" s="193" t="s">
        <v>2008</v>
      </c>
      <c r="G158" s="194" t="s">
        <v>458</v>
      </c>
      <c r="H158" s="195">
        <v>4</v>
      </c>
      <c r="I158" s="196"/>
      <c r="J158" s="197">
        <f t="shared" si="10"/>
        <v>0</v>
      </c>
      <c r="K158" s="193" t="s">
        <v>174</v>
      </c>
      <c r="L158" s="60"/>
      <c r="M158" s="198" t="s">
        <v>21</v>
      </c>
      <c r="N158" s="199" t="s">
        <v>42</v>
      </c>
      <c r="O158" s="41"/>
      <c r="P158" s="200">
        <f t="shared" si="11"/>
        <v>0</v>
      </c>
      <c r="Q158" s="200">
        <v>0</v>
      </c>
      <c r="R158" s="200">
        <f t="shared" si="12"/>
        <v>0</v>
      </c>
      <c r="S158" s="200">
        <v>0</v>
      </c>
      <c r="T158" s="201">
        <f t="shared" si="13"/>
        <v>0</v>
      </c>
      <c r="AR158" s="23" t="s">
        <v>175</v>
      </c>
      <c r="AT158" s="23" t="s">
        <v>170</v>
      </c>
      <c r="AU158" s="23" t="s">
        <v>81</v>
      </c>
      <c r="AY158" s="23" t="s">
        <v>168</v>
      </c>
      <c r="BE158" s="202">
        <f t="shared" si="14"/>
        <v>0</v>
      </c>
      <c r="BF158" s="202">
        <f t="shared" si="15"/>
        <v>0</v>
      </c>
      <c r="BG158" s="202">
        <f t="shared" si="16"/>
        <v>0</v>
      </c>
      <c r="BH158" s="202">
        <f t="shared" si="17"/>
        <v>0</v>
      </c>
      <c r="BI158" s="202">
        <f t="shared" si="18"/>
        <v>0</v>
      </c>
      <c r="BJ158" s="23" t="s">
        <v>79</v>
      </c>
      <c r="BK158" s="202">
        <f t="shared" si="19"/>
        <v>0</v>
      </c>
      <c r="BL158" s="23" t="s">
        <v>175</v>
      </c>
      <c r="BM158" s="23" t="s">
        <v>712</v>
      </c>
    </row>
    <row r="159" spans="2:65" s="1" customFormat="1" ht="16.5" customHeight="1">
      <c r="B159" s="40"/>
      <c r="C159" s="228" t="s">
        <v>519</v>
      </c>
      <c r="D159" s="228" t="s">
        <v>260</v>
      </c>
      <c r="E159" s="229" t="s">
        <v>2009</v>
      </c>
      <c r="F159" s="230" t="s">
        <v>2010</v>
      </c>
      <c r="G159" s="231" t="s">
        <v>458</v>
      </c>
      <c r="H159" s="232">
        <v>4</v>
      </c>
      <c r="I159" s="233"/>
      <c r="J159" s="234">
        <f t="shared" si="10"/>
        <v>0</v>
      </c>
      <c r="K159" s="230" t="s">
        <v>174</v>
      </c>
      <c r="L159" s="235"/>
      <c r="M159" s="236" t="s">
        <v>21</v>
      </c>
      <c r="N159" s="237" t="s">
        <v>42</v>
      </c>
      <c r="O159" s="41"/>
      <c r="P159" s="200">
        <f t="shared" si="11"/>
        <v>0</v>
      </c>
      <c r="Q159" s="200">
        <v>0</v>
      </c>
      <c r="R159" s="200">
        <f t="shared" si="12"/>
        <v>0</v>
      </c>
      <c r="S159" s="200">
        <v>0</v>
      </c>
      <c r="T159" s="201">
        <f t="shared" si="13"/>
        <v>0</v>
      </c>
      <c r="AR159" s="23" t="s">
        <v>208</v>
      </c>
      <c r="AT159" s="23" t="s">
        <v>260</v>
      </c>
      <c r="AU159" s="23" t="s">
        <v>81</v>
      </c>
      <c r="AY159" s="23" t="s">
        <v>168</v>
      </c>
      <c r="BE159" s="202">
        <f t="shared" si="14"/>
        <v>0</v>
      </c>
      <c r="BF159" s="202">
        <f t="shared" si="15"/>
        <v>0</v>
      </c>
      <c r="BG159" s="202">
        <f t="shared" si="16"/>
        <v>0</v>
      </c>
      <c r="BH159" s="202">
        <f t="shared" si="17"/>
        <v>0</v>
      </c>
      <c r="BI159" s="202">
        <f t="shared" si="18"/>
        <v>0</v>
      </c>
      <c r="BJ159" s="23" t="s">
        <v>79</v>
      </c>
      <c r="BK159" s="202">
        <f t="shared" si="19"/>
        <v>0</v>
      </c>
      <c r="BL159" s="23" t="s">
        <v>175</v>
      </c>
      <c r="BM159" s="23" t="s">
        <v>720</v>
      </c>
    </row>
    <row r="160" spans="2:65" s="1" customFormat="1" ht="38.25" customHeight="1">
      <c r="B160" s="40"/>
      <c r="C160" s="191" t="s">
        <v>524</v>
      </c>
      <c r="D160" s="191" t="s">
        <v>170</v>
      </c>
      <c r="E160" s="192" t="s">
        <v>2011</v>
      </c>
      <c r="F160" s="193" t="s">
        <v>2012</v>
      </c>
      <c r="G160" s="194" t="s">
        <v>458</v>
      </c>
      <c r="H160" s="195">
        <v>7</v>
      </c>
      <c r="I160" s="196"/>
      <c r="J160" s="197">
        <f t="shared" si="10"/>
        <v>0</v>
      </c>
      <c r="K160" s="193" t="s">
        <v>174</v>
      </c>
      <c r="L160" s="60"/>
      <c r="M160" s="198" t="s">
        <v>21</v>
      </c>
      <c r="N160" s="199" t="s">
        <v>42</v>
      </c>
      <c r="O160" s="41"/>
      <c r="P160" s="200">
        <f t="shared" si="11"/>
        <v>0</v>
      </c>
      <c r="Q160" s="200">
        <v>0</v>
      </c>
      <c r="R160" s="200">
        <f t="shared" si="12"/>
        <v>0</v>
      </c>
      <c r="S160" s="200">
        <v>0</v>
      </c>
      <c r="T160" s="201">
        <f t="shared" si="13"/>
        <v>0</v>
      </c>
      <c r="AR160" s="23" t="s">
        <v>175</v>
      </c>
      <c r="AT160" s="23" t="s">
        <v>170</v>
      </c>
      <c r="AU160" s="23" t="s">
        <v>81</v>
      </c>
      <c r="AY160" s="23" t="s">
        <v>168</v>
      </c>
      <c r="BE160" s="202">
        <f t="shared" si="14"/>
        <v>0</v>
      </c>
      <c r="BF160" s="202">
        <f t="shared" si="15"/>
        <v>0</v>
      </c>
      <c r="BG160" s="202">
        <f t="shared" si="16"/>
        <v>0</v>
      </c>
      <c r="BH160" s="202">
        <f t="shared" si="17"/>
        <v>0</v>
      </c>
      <c r="BI160" s="202">
        <f t="shared" si="18"/>
        <v>0</v>
      </c>
      <c r="BJ160" s="23" t="s">
        <v>79</v>
      </c>
      <c r="BK160" s="202">
        <f t="shared" si="19"/>
        <v>0</v>
      </c>
      <c r="BL160" s="23" t="s">
        <v>175</v>
      </c>
      <c r="BM160" s="23" t="s">
        <v>728</v>
      </c>
    </row>
    <row r="161" spans="2:65" s="1" customFormat="1" ht="16.5" customHeight="1">
      <c r="B161" s="40"/>
      <c r="C161" s="228" t="s">
        <v>529</v>
      </c>
      <c r="D161" s="228" t="s">
        <v>260</v>
      </c>
      <c r="E161" s="229" t="s">
        <v>2013</v>
      </c>
      <c r="F161" s="230" t="s">
        <v>2014</v>
      </c>
      <c r="G161" s="231" t="s">
        <v>458</v>
      </c>
      <c r="H161" s="232">
        <v>3</v>
      </c>
      <c r="I161" s="233"/>
      <c r="J161" s="234">
        <f t="shared" si="10"/>
        <v>0</v>
      </c>
      <c r="K161" s="230" t="s">
        <v>21</v>
      </c>
      <c r="L161" s="235"/>
      <c r="M161" s="236" t="s">
        <v>21</v>
      </c>
      <c r="N161" s="237" t="s">
        <v>42</v>
      </c>
      <c r="O161" s="41"/>
      <c r="P161" s="200">
        <f t="shared" si="11"/>
        <v>0</v>
      </c>
      <c r="Q161" s="200">
        <v>0</v>
      </c>
      <c r="R161" s="200">
        <f t="shared" si="12"/>
        <v>0</v>
      </c>
      <c r="S161" s="200">
        <v>0</v>
      </c>
      <c r="T161" s="201">
        <f t="shared" si="13"/>
        <v>0</v>
      </c>
      <c r="AR161" s="23" t="s">
        <v>208</v>
      </c>
      <c r="AT161" s="23" t="s">
        <v>260</v>
      </c>
      <c r="AU161" s="23" t="s">
        <v>81</v>
      </c>
      <c r="AY161" s="23" t="s">
        <v>168</v>
      </c>
      <c r="BE161" s="202">
        <f t="shared" si="14"/>
        <v>0</v>
      </c>
      <c r="BF161" s="202">
        <f t="shared" si="15"/>
        <v>0</v>
      </c>
      <c r="BG161" s="202">
        <f t="shared" si="16"/>
        <v>0</v>
      </c>
      <c r="BH161" s="202">
        <f t="shared" si="17"/>
        <v>0</v>
      </c>
      <c r="BI161" s="202">
        <f t="shared" si="18"/>
        <v>0</v>
      </c>
      <c r="BJ161" s="23" t="s">
        <v>79</v>
      </c>
      <c r="BK161" s="202">
        <f t="shared" si="19"/>
        <v>0</v>
      </c>
      <c r="BL161" s="23" t="s">
        <v>175</v>
      </c>
      <c r="BM161" s="23" t="s">
        <v>740</v>
      </c>
    </row>
    <row r="162" spans="2:65" s="1" customFormat="1" ht="16.5" customHeight="1">
      <c r="B162" s="40"/>
      <c r="C162" s="228" t="s">
        <v>533</v>
      </c>
      <c r="D162" s="228" t="s">
        <v>260</v>
      </c>
      <c r="E162" s="229" t="s">
        <v>2015</v>
      </c>
      <c r="F162" s="230" t="s">
        <v>2016</v>
      </c>
      <c r="G162" s="231" t="s">
        <v>458</v>
      </c>
      <c r="H162" s="232">
        <v>2</v>
      </c>
      <c r="I162" s="233"/>
      <c r="J162" s="234">
        <f t="shared" si="10"/>
        <v>0</v>
      </c>
      <c r="K162" s="230" t="s">
        <v>174</v>
      </c>
      <c r="L162" s="235"/>
      <c r="M162" s="236" t="s">
        <v>21</v>
      </c>
      <c r="N162" s="237" t="s">
        <v>42</v>
      </c>
      <c r="O162" s="41"/>
      <c r="P162" s="200">
        <f t="shared" si="11"/>
        <v>0</v>
      </c>
      <c r="Q162" s="200">
        <v>0</v>
      </c>
      <c r="R162" s="200">
        <f t="shared" si="12"/>
        <v>0</v>
      </c>
      <c r="S162" s="200">
        <v>0</v>
      </c>
      <c r="T162" s="201">
        <f t="shared" si="13"/>
        <v>0</v>
      </c>
      <c r="AR162" s="23" t="s">
        <v>208</v>
      </c>
      <c r="AT162" s="23" t="s">
        <v>260</v>
      </c>
      <c r="AU162" s="23" t="s">
        <v>81</v>
      </c>
      <c r="AY162" s="23" t="s">
        <v>168</v>
      </c>
      <c r="BE162" s="202">
        <f t="shared" si="14"/>
        <v>0</v>
      </c>
      <c r="BF162" s="202">
        <f t="shared" si="15"/>
        <v>0</v>
      </c>
      <c r="BG162" s="202">
        <f t="shared" si="16"/>
        <v>0</v>
      </c>
      <c r="BH162" s="202">
        <f t="shared" si="17"/>
        <v>0</v>
      </c>
      <c r="BI162" s="202">
        <f t="shared" si="18"/>
        <v>0</v>
      </c>
      <c r="BJ162" s="23" t="s">
        <v>79</v>
      </c>
      <c r="BK162" s="202">
        <f t="shared" si="19"/>
        <v>0</v>
      </c>
      <c r="BL162" s="23" t="s">
        <v>175</v>
      </c>
      <c r="BM162" s="23" t="s">
        <v>748</v>
      </c>
    </row>
    <row r="163" spans="2:65" s="1" customFormat="1" ht="16.5" customHeight="1">
      <c r="B163" s="40"/>
      <c r="C163" s="228" t="s">
        <v>537</v>
      </c>
      <c r="D163" s="228" t="s">
        <v>260</v>
      </c>
      <c r="E163" s="229" t="s">
        <v>2017</v>
      </c>
      <c r="F163" s="230" t="s">
        <v>2018</v>
      </c>
      <c r="G163" s="231" t="s">
        <v>458</v>
      </c>
      <c r="H163" s="232">
        <v>3</v>
      </c>
      <c r="I163" s="233"/>
      <c r="J163" s="234">
        <f t="shared" si="10"/>
        <v>0</v>
      </c>
      <c r="K163" s="230" t="s">
        <v>174</v>
      </c>
      <c r="L163" s="235"/>
      <c r="M163" s="236" t="s">
        <v>21</v>
      </c>
      <c r="N163" s="237" t="s">
        <v>42</v>
      </c>
      <c r="O163" s="41"/>
      <c r="P163" s="200">
        <f t="shared" si="11"/>
        <v>0</v>
      </c>
      <c r="Q163" s="200">
        <v>0</v>
      </c>
      <c r="R163" s="200">
        <f t="shared" si="12"/>
        <v>0</v>
      </c>
      <c r="S163" s="200">
        <v>0</v>
      </c>
      <c r="T163" s="201">
        <f t="shared" si="13"/>
        <v>0</v>
      </c>
      <c r="AR163" s="23" t="s">
        <v>208</v>
      </c>
      <c r="AT163" s="23" t="s">
        <v>260</v>
      </c>
      <c r="AU163" s="23" t="s">
        <v>81</v>
      </c>
      <c r="AY163" s="23" t="s">
        <v>168</v>
      </c>
      <c r="BE163" s="202">
        <f t="shared" si="14"/>
        <v>0</v>
      </c>
      <c r="BF163" s="202">
        <f t="shared" si="15"/>
        <v>0</v>
      </c>
      <c r="BG163" s="202">
        <f t="shared" si="16"/>
        <v>0</v>
      </c>
      <c r="BH163" s="202">
        <f t="shared" si="17"/>
        <v>0</v>
      </c>
      <c r="BI163" s="202">
        <f t="shared" si="18"/>
        <v>0</v>
      </c>
      <c r="BJ163" s="23" t="s">
        <v>79</v>
      </c>
      <c r="BK163" s="202">
        <f t="shared" si="19"/>
        <v>0</v>
      </c>
      <c r="BL163" s="23" t="s">
        <v>175</v>
      </c>
      <c r="BM163" s="23" t="s">
        <v>758</v>
      </c>
    </row>
    <row r="164" spans="2:65" s="1" customFormat="1" ht="38.25" customHeight="1">
      <c r="B164" s="40"/>
      <c r="C164" s="191" t="s">
        <v>542</v>
      </c>
      <c r="D164" s="191" t="s">
        <v>170</v>
      </c>
      <c r="E164" s="192" t="s">
        <v>2019</v>
      </c>
      <c r="F164" s="193" t="s">
        <v>2020</v>
      </c>
      <c r="G164" s="194" t="s">
        <v>458</v>
      </c>
      <c r="H164" s="195">
        <v>3</v>
      </c>
      <c r="I164" s="196"/>
      <c r="J164" s="197">
        <f t="shared" si="10"/>
        <v>0</v>
      </c>
      <c r="K164" s="193" t="s">
        <v>174</v>
      </c>
      <c r="L164" s="60"/>
      <c r="M164" s="198" t="s">
        <v>21</v>
      </c>
      <c r="N164" s="199" t="s">
        <v>42</v>
      </c>
      <c r="O164" s="41"/>
      <c r="P164" s="200">
        <f t="shared" si="11"/>
        <v>0</v>
      </c>
      <c r="Q164" s="200">
        <v>0</v>
      </c>
      <c r="R164" s="200">
        <f t="shared" si="12"/>
        <v>0</v>
      </c>
      <c r="S164" s="200">
        <v>0</v>
      </c>
      <c r="T164" s="201">
        <f t="shared" si="13"/>
        <v>0</v>
      </c>
      <c r="AR164" s="23" t="s">
        <v>175</v>
      </c>
      <c r="AT164" s="23" t="s">
        <v>170</v>
      </c>
      <c r="AU164" s="23" t="s">
        <v>81</v>
      </c>
      <c r="AY164" s="23" t="s">
        <v>168</v>
      </c>
      <c r="BE164" s="202">
        <f t="shared" si="14"/>
        <v>0</v>
      </c>
      <c r="BF164" s="202">
        <f t="shared" si="15"/>
        <v>0</v>
      </c>
      <c r="BG164" s="202">
        <f t="shared" si="16"/>
        <v>0</v>
      </c>
      <c r="BH164" s="202">
        <f t="shared" si="17"/>
        <v>0</v>
      </c>
      <c r="BI164" s="202">
        <f t="shared" si="18"/>
        <v>0</v>
      </c>
      <c r="BJ164" s="23" t="s">
        <v>79</v>
      </c>
      <c r="BK164" s="202">
        <f t="shared" si="19"/>
        <v>0</v>
      </c>
      <c r="BL164" s="23" t="s">
        <v>175</v>
      </c>
      <c r="BM164" s="23" t="s">
        <v>1317</v>
      </c>
    </row>
    <row r="165" spans="2:65" s="1" customFormat="1" ht="16.5" customHeight="1">
      <c r="B165" s="40"/>
      <c r="C165" s="228" t="s">
        <v>546</v>
      </c>
      <c r="D165" s="228" t="s">
        <v>260</v>
      </c>
      <c r="E165" s="229" t="s">
        <v>2021</v>
      </c>
      <c r="F165" s="230" t="s">
        <v>2022</v>
      </c>
      <c r="G165" s="231" t="s">
        <v>458</v>
      </c>
      <c r="H165" s="232">
        <v>3</v>
      </c>
      <c r="I165" s="233"/>
      <c r="J165" s="234">
        <f t="shared" si="10"/>
        <v>0</v>
      </c>
      <c r="K165" s="230" t="s">
        <v>174</v>
      </c>
      <c r="L165" s="235"/>
      <c r="M165" s="236" t="s">
        <v>21</v>
      </c>
      <c r="N165" s="237" t="s">
        <v>42</v>
      </c>
      <c r="O165" s="41"/>
      <c r="P165" s="200">
        <f t="shared" si="11"/>
        <v>0</v>
      </c>
      <c r="Q165" s="200">
        <v>0</v>
      </c>
      <c r="R165" s="200">
        <f t="shared" si="12"/>
        <v>0</v>
      </c>
      <c r="S165" s="200">
        <v>0</v>
      </c>
      <c r="T165" s="201">
        <f t="shared" si="13"/>
        <v>0</v>
      </c>
      <c r="AR165" s="23" t="s">
        <v>208</v>
      </c>
      <c r="AT165" s="23" t="s">
        <v>260</v>
      </c>
      <c r="AU165" s="23" t="s">
        <v>81</v>
      </c>
      <c r="AY165" s="23" t="s">
        <v>168</v>
      </c>
      <c r="BE165" s="202">
        <f t="shared" si="14"/>
        <v>0</v>
      </c>
      <c r="BF165" s="202">
        <f t="shared" si="15"/>
        <v>0</v>
      </c>
      <c r="BG165" s="202">
        <f t="shared" si="16"/>
        <v>0</v>
      </c>
      <c r="BH165" s="202">
        <f t="shared" si="17"/>
        <v>0</v>
      </c>
      <c r="BI165" s="202">
        <f t="shared" si="18"/>
        <v>0</v>
      </c>
      <c r="BJ165" s="23" t="s">
        <v>79</v>
      </c>
      <c r="BK165" s="202">
        <f t="shared" si="19"/>
        <v>0</v>
      </c>
      <c r="BL165" s="23" t="s">
        <v>175</v>
      </c>
      <c r="BM165" s="23" t="s">
        <v>1325</v>
      </c>
    </row>
    <row r="166" spans="2:65" s="1" customFormat="1" ht="16.5" customHeight="1">
      <c r="B166" s="40"/>
      <c r="C166" s="228" t="s">
        <v>551</v>
      </c>
      <c r="D166" s="228" t="s">
        <v>260</v>
      </c>
      <c r="E166" s="229" t="s">
        <v>2023</v>
      </c>
      <c r="F166" s="230" t="s">
        <v>2024</v>
      </c>
      <c r="G166" s="231" t="s">
        <v>458</v>
      </c>
      <c r="H166" s="232">
        <v>3</v>
      </c>
      <c r="I166" s="233"/>
      <c r="J166" s="234">
        <f t="shared" si="10"/>
        <v>0</v>
      </c>
      <c r="K166" s="230" t="s">
        <v>174</v>
      </c>
      <c r="L166" s="235"/>
      <c r="M166" s="236" t="s">
        <v>21</v>
      </c>
      <c r="N166" s="237" t="s">
        <v>42</v>
      </c>
      <c r="O166" s="41"/>
      <c r="P166" s="200">
        <f t="shared" si="11"/>
        <v>0</v>
      </c>
      <c r="Q166" s="200">
        <v>0</v>
      </c>
      <c r="R166" s="200">
        <f t="shared" si="12"/>
        <v>0</v>
      </c>
      <c r="S166" s="200">
        <v>0</v>
      </c>
      <c r="T166" s="201">
        <f t="shared" si="13"/>
        <v>0</v>
      </c>
      <c r="AR166" s="23" t="s">
        <v>208</v>
      </c>
      <c r="AT166" s="23" t="s">
        <v>260</v>
      </c>
      <c r="AU166" s="23" t="s">
        <v>81</v>
      </c>
      <c r="AY166" s="23" t="s">
        <v>168</v>
      </c>
      <c r="BE166" s="202">
        <f t="shared" si="14"/>
        <v>0</v>
      </c>
      <c r="BF166" s="202">
        <f t="shared" si="15"/>
        <v>0</v>
      </c>
      <c r="BG166" s="202">
        <f t="shared" si="16"/>
        <v>0</v>
      </c>
      <c r="BH166" s="202">
        <f t="shared" si="17"/>
        <v>0</v>
      </c>
      <c r="BI166" s="202">
        <f t="shared" si="18"/>
        <v>0</v>
      </c>
      <c r="BJ166" s="23" t="s">
        <v>79</v>
      </c>
      <c r="BK166" s="202">
        <f t="shared" si="19"/>
        <v>0</v>
      </c>
      <c r="BL166" s="23" t="s">
        <v>175</v>
      </c>
      <c r="BM166" s="23" t="s">
        <v>1333</v>
      </c>
    </row>
    <row r="167" spans="2:65" s="1" customFormat="1" ht="38.25" customHeight="1">
      <c r="B167" s="40"/>
      <c r="C167" s="191" t="s">
        <v>556</v>
      </c>
      <c r="D167" s="191" t="s">
        <v>170</v>
      </c>
      <c r="E167" s="192" t="s">
        <v>2025</v>
      </c>
      <c r="F167" s="193" t="s">
        <v>2026</v>
      </c>
      <c r="G167" s="194" t="s">
        <v>458</v>
      </c>
      <c r="H167" s="195">
        <v>2</v>
      </c>
      <c r="I167" s="196"/>
      <c r="J167" s="197">
        <f t="shared" si="10"/>
        <v>0</v>
      </c>
      <c r="K167" s="193" t="s">
        <v>174</v>
      </c>
      <c r="L167" s="60"/>
      <c r="M167" s="198" t="s">
        <v>21</v>
      </c>
      <c r="N167" s="199" t="s">
        <v>42</v>
      </c>
      <c r="O167" s="41"/>
      <c r="P167" s="200">
        <f t="shared" si="11"/>
        <v>0</v>
      </c>
      <c r="Q167" s="200">
        <v>0</v>
      </c>
      <c r="R167" s="200">
        <f t="shared" si="12"/>
        <v>0</v>
      </c>
      <c r="S167" s="200">
        <v>0</v>
      </c>
      <c r="T167" s="201">
        <f t="shared" si="13"/>
        <v>0</v>
      </c>
      <c r="AR167" s="23" t="s">
        <v>175</v>
      </c>
      <c r="AT167" s="23" t="s">
        <v>170</v>
      </c>
      <c r="AU167" s="23" t="s">
        <v>81</v>
      </c>
      <c r="AY167" s="23" t="s">
        <v>168</v>
      </c>
      <c r="BE167" s="202">
        <f t="shared" si="14"/>
        <v>0</v>
      </c>
      <c r="BF167" s="202">
        <f t="shared" si="15"/>
        <v>0</v>
      </c>
      <c r="BG167" s="202">
        <f t="shared" si="16"/>
        <v>0</v>
      </c>
      <c r="BH167" s="202">
        <f t="shared" si="17"/>
        <v>0</v>
      </c>
      <c r="BI167" s="202">
        <f t="shared" si="18"/>
        <v>0</v>
      </c>
      <c r="BJ167" s="23" t="s">
        <v>79</v>
      </c>
      <c r="BK167" s="202">
        <f t="shared" si="19"/>
        <v>0</v>
      </c>
      <c r="BL167" s="23" t="s">
        <v>175</v>
      </c>
      <c r="BM167" s="23" t="s">
        <v>1341</v>
      </c>
    </row>
    <row r="168" spans="2:65" s="1" customFormat="1" ht="16.5" customHeight="1">
      <c r="B168" s="40"/>
      <c r="C168" s="228" t="s">
        <v>565</v>
      </c>
      <c r="D168" s="228" t="s">
        <v>260</v>
      </c>
      <c r="E168" s="229" t="s">
        <v>2027</v>
      </c>
      <c r="F168" s="230" t="s">
        <v>2028</v>
      </c>
      <c r="G168" s="231" t="s">
        <v>458</v>
      </c>
      <c r="H168" s="232">
        <v>2</v>
      </c>
      <c r="I168" s="233"/>
      <c r="J168" s="234">
        <f t="shared" si="10"/>
        <v>0</v>
      </c>
      <c r="K168" s="230" t="s">
        <v>174</v>
      </c>
      <c r="L168" s="235"/>
      <c r="M168" s="236" t="s">
        <v>21</v>
      </c>
      <c r="N168" s="237" t="s">
        <v>42</v>
      </c>
      <c r="O168" s="41"/>
      <c r="P168" s="200">
        <f t="shared" si="11"/>
        <v>0</v>
      </c>
      <c r="Q168" s="200">
        <v>0</v>
      </c>
      <c r="R168" s="200">
        <f t="shared" si="12"/>
        <v>0</v>
      </c>
      <c r="S168" s="200">
        <v>0</v>
      </c>
      <c r="T168" s="201">
        <f t="shared" si="13"/>
        <v>0</v>
      </c>
      <c r="AR168" s="23" t="s">
        <v>208</v>
      </c>
      <c r="AT168" s="23" t="s">
        <v>260</v>
      </c>
      <c r="AU168" s="23" t="s">
        <v>81</v>
      </c>
      <c r="AY168" s="23" t="s">
        <v>168</v>
      </c>
      <c r="BE168" s="202">
        <f t="shared" si="14"/>
        <v>0</v>
      </c>
      <c r="BF168" s="202">
        <f t="shared" si="15"/>
        <v>0</v>
      </c>
      <c r="BG168" s="202">
        <f t="shared" si="16"/>
        <v>0</v>
      </c>
      <c r="BH168" s="202">
        <f t="shared" si="17"/>
        <v>0</v>
      </c>
      <c r="BI168" s="202">
        <f t="shared" si="18"/>
        <v>0</v>
      </c>
      <c r="BJ168" s="23" t="s">
        <v>79</v>
      </c>
      <c r="BK168" s="202">
        <f t="shared" si="19"/>
        <v>0</v>
      </c>
      <c r="BL168" s="23" t="s">
        <v>175</v>
      </c>
      <c r="BM168" s="23" t="s">
        <v>1349</v>
      </c>
    </row>
    <row r="169" spans="2:65" s="1" customFormat="1" ht="16.5" customHeight="1">
      <c r="B169" s="40"/>
      <c r="C169" s="228" t="s">
        <v>570</v>
      </c>
      <c r="D169" s="228" t="s">
        <v>260</v>
      </c>
      <c r="E169" s="229" t="s">
        <v>2029</v>
      </c>
      <c r="F169" s="230" t="s">
        <v>2030</v>
      </c>
      <c r="G169" s="231" t="s">
        <v>458</v>
      </c>
      <c r="H169" s="232">
        <v>2</v>
      </c>
      <c r="I169" s="233"/>
      <c r="J169" s="234">
        <f t="shared" si="10"/>
        <v>0</v>
      </c>
      <c r="K169" s="230" t="s">
        <v>174</v>
      </c>
      <c r="L169" s="235"/>
      <c r="M169" s="236" t="s">
        <v>21</v>
      </c>
      <c r="N169" s="237" t="s">
        <v>42</v>
      </c>
      <c r="O169" s="41"/>
      <c r="P169" s="200">
        <f t="shared" si="11"/>
        <v>0</v>
      </c>
      <c r="Q169" s="200">
        <v>0</v>
      </c>
      <c r="R169" s="200">
        <f t="shared" si="12"/>
        <v>0</v>
      </c>
      <c r="S169" s="200">
        <v>0</v>
      </c>
      <c r="T169" s="201">
        <f t="shared" si="13"/>
        <v>0</v>
      </c>
      <c r="AR169" s="23" t="s">
        <v>208</v>
      </c>
      <c r="AT169" s="23" t="s">
        <v>260</v>
      </c>
      <c r="AU169" s="23" t="s">
        <v>81</v>
      </c>
      <c r="AY169" s="23" t="s">
        <v>168</v>
      </c>
      <c r="BE169" s="202">
        <f t="shared" si="14"/>
        <v>0</v>
      </c>
      <c r="BF169" s="202">
        <f t="shared" si="15"/>
        <v>0</v>
      </c>
      <c r="BG169" s="202">
        <f t="shared" si="16"/>
        <v>0</v>
      </c>
      <c r="BH169" s="202">
        <f t="shared" si="17"/>
        <v>0</v>
      </c>
      <c r="BI169" s="202">
        <f t="shared" si="18"/>
        <v>0</v>
      </c>
      <c r="BJ169" s="23" t="s">
        <v>79</v>
      </c>
      <c r="BK169" s="202">
        <f t="shared" si="19"/>
        <v>0</v>
      </c>
      <c r="BL169" s="23" t="s">
        <v>175</v>
      </c>
      <c r="BM169" s="23" t="s">
        <v>1357</v>
      </c>
    </row>
    <row r="170" spans="2:65" s="1" customFormat="1" ht="16.5" customHeight="1">
      <c r="B170" s="40"/>
      <c r="C170" s="191" t="s">
        <v>574</v>
      </c>
      <c r="D170" s="191" t="s">
        <v>170</v>
      </c>
      <c r="E170" s="192" t="s">
        <v>1939</v>
      </c>
      <c r="F170" s="193" t="s">
        <v>1940</v>
      </c>
      <c r="G170" s="194" t="s">
        <v>458</v>
      </c>
      <c r="H170" s="195">
        <v>5</v>
      </c>
      <c r="I170" s="196"/>
      <c r="J170" s="197">
        <f t="shared" si="10"/>
        <v>0</v>
      </c>
      <c r="K170" s="193" t="s">
        <v>174</v>
      </c>
      <c r="L170" s="60"/>
      <c r="M170" s="198" t="s">
        <v>21</v>
      </c>
      <c r="N170" s="199" t="s">
        <v>42</v>
      </c>
      <c r="O170" s="41"/>
      <c r="P170" s="200">
        <f t="shared" si="11"/>
        <v>0</v>
      </c>
      <c r="Q170" s="200">
        <v>0</v>
      </c>
      <c r="R170" s="200">
        <f t="shared" si="12"/>
        <v>0</v>
      </c>
      <c r="S170" s="200">
        <v>0</v>
      </c>
      <c r="T170" s="201">
        <f t="shared" si="13"/>
        <v>0</v>
      </c>
      <c r="AR170" s="23" t="s">
        <v>175</v>
      </c>
      <c r="AT170" s="23" t="s">
        <v>170</v>
      </c>
      <c r="AU170" s="23" t="s">
        <v>81</v>
      </c>
      <c r="AY170" s="23" t="s">
        <v>168</v>
      </c>
      <c r="BE170" s="202">
        <f t="shared" si="14"/>
        <v>0</v>
      </c>
      <c r="BF170" s="202">
        <f t="shared" si="15"/>
        <v>0</v>
      </c>
      <c r="BG170" s="202">
        <f t="shared" si="16"/>
        <v>0</v>
      </c>
      <c r="BH170" s="202">
        <f t="shared" si="17"/>
        <v>0</v>
      </c>
      <c r="BI170" s="202">
        <f t="shared" si="18"/>
        <v>0</v>
      </c>
      <c r="BJ170" s="23" t="s">
        <v>79</v>
      </c>
      <c r="BK170" s="202">
        <f t="shared" si="19"/>
        <v>0</v>
      </c>
      <c r="BL170" s="23" t="s">
        <v>175</v>
      </c>
      <c r="BM170" s="23" t="s">
        <v>1365</v>
      </c>
    </row>
    <row r="171" spans="2:65" s="1" customFormat="1" ht="25.5" customHeight="1">
      <c r="B171" s="40"/>
      <c r="C171" s="228" t="s">
        <v>578</v>
      </c>
      <c r="D171" s="228" t="s">
        <v>260</v>
      </c>
      <c r="E171" s="229" t="s">
        <v>1941</v>
      </c>
      <c r="F171" s="230" t="s">
        <v>1942</v>
      </c>
      <c r="G171" s="231" t="s">
        <v>458</v>
      </c>
      <c r="H171" s="232">
        <v>5</v>
      </c>
      <c r="I171" s="233"/>
      <c r="J171" s="234">
        <f t="shared" si="10"/>
        <v>0</v>
      </c>
      <c r="K171" s="230" t="s">
        <v>174</v>
      </c>
      <c r="L171" s="235"/>
      <c r="M171" s="236" t="s">
        <v>21</v>
      </c>
      <c r="N171" s="237" t="s">
        <v>42</v>
      </c>
      <c r="O171" s="41"/>
      <c r="P171" s="200">
        <f t="shared" si="11"/>
        <v>0</v>
      </c>
      <c r="Q171" s="200">
        <v>0</v>
      </c>
      <c r="R171" s="200">
        <f t="shared" si="12"/>
        <v>0</v>
      </c>
      <c r="S171" s="200">
        <v>0</v>
      </c>
      <c r="T171" s="201">
        <f t="shared" si="13"/>
        <v>0</v>
      </c>
      <c r="AR171" s="23" t="s">
        <v>208</v>
      </c>
      <c r="AT171" s="23" t="s">
        <v>260</v>
      </c>
      <c r="AU171" s="23" t="s">
        <v>81</v>
      </c>
      <c r="AY171" s="23" t="s">
        <v>168</v>
      </c>
      <c r="BE171" s="202">
        <f t="shared" si="14"/>
        <v>0</v>
      </c>
      <c r="BF171" s="202">
        <f t="shared" si="15"/>
        <v>0</v>
      </c>
      <c r="BG171" s="202">
        <f t="shared" si="16"/>
        <v>0</v>
      </c>
      <c r="BH171" s="202">
        <f t="shared" si="17"/>
        <v>0</v>
      </c>
      <c r="BI171" s="202">
        <f t="shared" si="18"/>
        <v>0</v>
      </c>
      <c r="BJ171" s="23" t="s">
        <v>79</v>
      </c>
      <c r="BK171" s="202">
        <f t="shared" si="19"/>
        <v>0</v>
      </c>
      <c r="BL171" s="23" t="s">
        <v>175</v>
      </c>
      <c r="BM171" s="23" t="s">
        <v>1374</v>
      </c>
    </row>
    <row r="172" spans="2:65" s="1" customFormat="1" ht="25.5" customHeight="1">
      <c r="B172" s="40"/>
      <c r="C172" s="191" t="s">
        <v>583</v>
      </c>
      <c r="D172" s="191" t="s">
        <v>170</v>
      </c>
      <c r="E172" s="192" t="s">
        <v>2031</v>
      </c>
      <c r="F172" s="193" t="s">
        <v>2032</v>
      </c>
      <c r="G172" s="194" t="s">
        <v>458</v>
      </c>
      <c r="H172" s="195">
        <v>2</v>
      </c>
      <c r="I172" s="196"/>
      <c r="J172" s="197">
        <f t="shared" si="10"/>
        <v>0</v>
      </c>
      <c r="K172" s="193" t="s">
        <v>174</v>
      </c>
      <c r="L172" s="60"/>
      <c r="M172" s="198" t="s">
        <v>21</v>
      </c>
      <c r="N172" s="199" t="s">
        <v>42</v>
      </c>
      <c r="O172" s="41"/>
      <c r="P172" s="200">
        <f t="shared" si="11"/>
        <v>0</v>
      </c>
      <c r="Q172" s="200">
        <v>0</v>
      </c>
      <c r="R172" s="200">
        <f t="shared" si="12"/>
        <v>0</v>
      </c>
      <c r="S172" s="200">
        <v>0</v>
      </c>
      <c r="T172" s="201">
        <f t="shared" si="13"/>
        <v>0</v>
      </c>
      <c r="AR172" s="23" t="s">
        <v>175</v>
      </c>
      <c r="AT172" s="23" t="s">
        <v>170</v>
      </c>
      <c r="AU172" s="23" t="s">
        <v>81</v>
      </c>
      <c r="AY172" s="23" t="s">
        <v>168</v>
      </c>
      <c r="BE172" s="202">
        <f t="shared" si="14"/>
        <v>0</v>
      </c>
      <c r="BF172" s="202">
        <f t="shared" si="15"/>
        <v>0</v>
      </c>
      <c r="BG172" s="202">
        <f t="shared" si="16"/>
        <v>0</v>
      </c>
      <c r="BH172" s="202">
        <f t="shared" si="17"/>
        <v>0</v>
      </c>
      <c r="BI172" s="202">
        <f t="shared" si="18"/>
        <v>0</v>
      </c>
      <c r="BJ172" s="23" t="s">
        <v>79</v>
      </c>
      <c r="BK172" s="202">
        <f t="shared" si="19"/>
        <v>0</v>
      </c>
      <c r="BL172" s="23" t="s">
        <v>175</v>
      </c>
      <c r="BM172" s="23" t="s">
        <v>1382</v>
      </c>
    </row>
    <row r="173" spans="2:65" s="1" customFormat="1" ht="16.5" customHeight="1">
      <c r="B173" s="40"/>
      <c r="C173" s="228" t="s">
        <v>587</v>
      </c>
      <c r="D173" s="228" t="s">
        <v>260</v>
      </c>
      <c r="E173" s="229" t="s">
        <v>2033</v>
      </c>
      <c r="F173" s="230" t="s">
        <v>2034</v>
      </c>
      <c r="G173" s="231" t="s">
        <v>458</v>
      </c>
      <c r="H173" s="232">
        <v>2</v>
      </c>
      <c r="I173" s="233"/>
      <c r="J173" s="234">
        <f t="shared" si="10"/>
        <v>0</v>
      </c>
      <c r="K173" s="230" t="s">
        <v>174</v>
      </c>
      <c r="L173" s="235"/>
      <c r="M173" s="236" t="s">
        <v>21</v>
      </c>
      <c r="N173" s="237" t="s">
        <v>42</v>
      </c>
      <c r="O173" s="41"/>
      <c r="P173" s="200">
        <f t="shared" si="11"/>
        <v>0</v>
      </c>
      <c r="Q173" s="200">
        <v>0</v>
      </c>
      <c r="R173" s="200">
        <f t="shared" si="12"/>
        <v>0</v>
      </c>
      <c r="S173" s="200">
        <v>0</v>
      </c>
      <c r="T173" s="201">
        <f t="shared" si="13"/>
        <v>0</v>
      </c>
      <c r="AR173" s="23" t="s">
        <v>208</v>
      </c>
      <c r="AT173" s="23" t="s">
        <v>260</v>
      </c>
      <c r="AU173" s="23" t="s">
        <v>81</v>
      </c>
      <c r="AY173" s="23" t="s">
        <v>168</v>
      </c>
      <c r="BE173" s="202">
        <f t="shared" si="14"/>
        <v>0</v>
      </c>
      <c r="BF173" s="202">
        <f t="shared" si="15"/>
        <v>0</v>
      </c>
      <c r="BG173" s="202">
        <f t="shared" si="16"/>
        <v>0</v>
      </c>
      <c r="BH173" s="202">
        <f t="shared" si="17"/>
        <v>0</v>
      </c>
      <c r="BI173" s="202">
        <f t="shared" si="18"/>
        <v>0</v>
      </c>
      <c r="BJ173" s="23" t="s">
        <v>79</v>
      </c>
      <c r="BK173" s="202">
        <f t="shared" si="19"/>
        <v>0</v>
      </c>
      <c r="BL173" s="23" t="s">
        <v>175</v>
      </c>
      <c r="BM173" s="23" t="s">
        <v>1390</v>
      </c>
    </row>
    <row r="174" spans="2:65" s="1" customFormat="1" ht="16.5" customHeight="1">
      <c r="B174" s="40"/>
      <c r="C174" s="191" t="s">
        <v>592</v>
      </c>
      <c r="D174" s="191" t="s">
        <v>170</v>
      </c>
      <c r="E174" s="192" t="s">
        <v>2035</v>
      </c>
      <c r="F174" s="193" t="s">
        <v>2036</v>
      </c>
      <c r="G174" s="194" t="s">
        <v>458</v>
      </c>
      <c r="H174" s="195">
        <v>2</v>
      </c>
      <c r="I174" s="196"/>
      <c r="J174" s="197">
        <f t="shared" si="10"/>
        <v>0</v>
      </c>
      <c r="K174" s="193" t="s">
        <v>174</v>
      </c>
      <c r="L174" s="60"/>
      <c r="M174" s="198" t="s">
        <v>21</v>
      </c>
      <c r="N174" s="199" t="s">
        <v>42</v>
      </c>
      <c r="O174" s="41"/>
      <c r="P174" s="200">
        <f t="shared" si="11"/>
        <v>0</v>
      </c>
      <c r="Q174" s="200">
        <v>0</v>
      </c>
      <c r="R174" s="200">
        <f t="shared" si="12"/>
        <v>0</v>
      </c>
      <c r="S174" s="200">
        <v>0</v>
      </c>
      <c r="T174" s="201">
        <f t="shared" si="13"/>
        <v>0</v>
      </c>
      <c r="AR174" s="23" t="s">
        <v>175</v>
      </c>
      <c r="AT174" s="23" t="s">
        <v>170</v>
      </c>
      <c r="AU174" s="23" t="s">
        <v>81</v>
      </c>
      <c r="AY174" s="23" t="s">
        <v>168</v>
      </c>
      <c r="BE174" s="202">
        <f t="shared" si="14"/>
        <v>0</v>
      </c>
      <c r="BF174" s="202">
        <f t="shared" si="15"/>
        <v>0</v>
      </c>
      <c r="BG174" s="202">
        <f t="shared" si="16"/>
        <v>0</v>
      </c>
      <c r="BH174" s="202">
        <f t="shared" si="17"/>
        <v>0</v>
      </c>
      <c r="BI174" s="202">
        <f t="shared" si="18"/>
        <v>0</v>
      </c>
      <c r="BJ174" s="23" t="s">
        <v>79</v>
      </c>
      <c r="BK174" s="202">
        <f t="shared" si="19"/>
        <v>0</v>
      </c>
      <c r="BL174" s="23" t="s">
        <v>175</v>
      </c>
      <c r="BM174" s="23" t="s">
        <v>1398</v>
      </c>
    </row>
    <row r="175" spans="2:65" s="1" customFormat="1" ht="16.5" customHeight="1">
      <c r="B175" s="40"/>
      <c r="C175" s="228" t="s">
        <v>596</v>
      </c>
      <c r="D175" s="228" t="s">
        <v>260</v>
      </c>
      <c r="E175" s="229" t="s">
        <v>2037</v>
      </c>
      <c r="F175" s="230" t="s">
        <v>2038</v>
      </c>
      <c r="G175" s="231" t="s">
        <v>458</v>
      </c>
      <c r="H175" s="232">
        <v>2</v>
      </c>
      <c r="I175" s="233"/>
      <c r="J175" s="234">
        <f t="shared" si="10"/>
        <v>0</v>
      </c>
      <c r="K175" s="230" t="s">
        <v>174</v>
      </c>
      <c r="L175" s="235"/>
      <c r="M175" s="236" t="s">
        <v>21</v>
      </c>
      <c r="N175" s="237" t="s">
        <v>42</v>
      </c>
      <c r="O175" s="41"/>
      <c r="P175" s="200">
        <f t="shared" si="11"/>
        <v>0</v>
      </c>
      <c r="Q175" s="200">
        <v>0</v>
      </c>
      <c r="R175" s="200">
        <f t="shared" si="12"/>
        <v>0</v>
      </c>
      <c r="S175" s="200">
        <v>0</v>
      </c>
      <c r="T175" s="201">
        <f t="shared" si="13"/>
        <v>0</v>
      </c>
      <c r="AR175" s="23" t="s">
        <v>208</v>
      </c>
      <c r="AT175" s="23" t="s">
        <v>260</v>
      </c>
      <c r="AU175" s="23" t="s">
        <v>81</v>
      </c>
      <c r="AY175" s="23" t="s">
        <v>168</v>
      </c>
      <c r="BE175" s="202">
        <f t="shared" si="14"/>
        <v>0</v>
      </c>
      <c r="BF175" s="202">
        <f t="shared" si="15"/>
        <v>0</v>
      </c>
      <c r="BG175" s="202">
        <f t="shared" si="16"/>
        <v>0</v>
      </c>
      <c r="BH175" s="202">
        <f t="shared" si="17"/>
        <v>0</v>
      </c>
      <c r="BI175" s="202">
        <f t="shared" si="18"/>
        <v>0</v>
      </c>
      <c r="BJ175" s="23" t="s">
        <v>79</v>
      </c>
      <c r="BK175" s="202">
        <f t="shared" si="19"/>
        <v>0</v>
      </c>
      <c r="BL175" s="23" t="s">
        <v>175</v>
      </c>
      <c r="BM175" s="23" t="s">
        <v>1406</v>
      </c>
    </row>
    <row r="176" spans="2:65" s="1" customFormat="1" ht="16.5" customHeight="1">
      <c r="B176" s="40"/>
      <c r="C176" s="191" t="s">
        <v>600</v>
      </c>
      <c r="D176" s="191" t="s">
        <v>170</v>
      </c>
      <c r="E176" s="192" t="s">
        <v>1943</v>
      </c>
      <c r="F176" s="193" t="s">
        <v>1944</v>
      </c>
      <c r="G176" s="194" t="s">
        <v>195</v>
      </c>
      <c r="H176" s="195">
        <v>99</v>
      </c>
      <c r="I176" s="196"/>
      <c r="J176" s="197">
        <f t="shared" si="10"/>
        <v>0</v>
      </c>
      <c r="K176" s="193" t="s">
        <v>174</v>
      </c>
      <c r="L176" s="60"/>
      <c r="M176" s="198" t="s">
        <v>21</v>
      </c>
      <c r="N176" s="199" t="s">
        <v>42</v>
      </c>
      <c r="O176" s="41"/>
      <c r="P176" s="200">
        <f t="shared" si="11"/>
        <v>0</v>
      </c>
      <c r="Q176" s="200">
        <v>0</v>
      </c>
      <c r="R176" s="200">
        <f t="shared" si="12"/>
        <v>0</v>
      </c>
      <c r="S176" s="200">
        <v>0</v>
      </c>
      <c r="T176" s="201">
        <f t="shared" si="13"/>
        <v>0</v>
      </c>
      <c r="AR176" s="23" t="s">
        <v>175</v>
      </c>
      <c r="AT176" s="23" t="s">
        <v>170</v>
      </c>
      <c r="AU176" s="23" t="s">
        <v>81</v>
      </c>
      <c r="AY176" s="23" t="s">
        <v>168</v>
      </c>
      <c r="BE176" s="202">
        <f t="shared" si="14"/>
        <v>0</v>
      </c>
      <c r="BF176" s="202">
        <f t="shared" si="15"/>
        <v>0</v>
      </c>
      <c r="BG176" s="202">
        <f t="shared" si="16"/>
        <v>0</v>
      </c>
      <c r="BH176" s="202">
        <f t="shared" si="17"/>
        <v>0</v>
      </c>
      <c r="BI176" s="202">
        <f t="shared" si="18"/>
        <v>0</v>
      </c>
      <c r="BJ176" s="23" t="s">
        <v>79</v>
      </c>
      <c r="BK176" s="202">
        <f t="shared" si="19"/>
        <v>0</v>
      </c>
      <c r="BL176" s="23" t="s">
        <v>175</v>
      </c>
      <c r="BM176" s="23" t="s">
        <v>1414</v>
      </c>
    </row>
    <row r="177" spans="2:65" s="1" customFormat="1" ht="16.5" customHeight="1">
      <c r="B177" s="40"/>
      <c r="C177" s="191" t="s">
        <v>604</v>
      </c>
      <c r="D177" s="191" t="s">
        <v>170</v>
      </c>
      <c r="E177" s="192" t="s">
        <v>1945</v>
      </c>
      <c r="F177" s="193" t="s">
        <v>1946</v>
      </c>
      <c r="G177" s="194" t="s">
        <v>195</v>
      </c>
      <c r="H177" s="195">
        <v>99</v>
      </c>
      <c r="I177" s="196"/>
      <c r="J177" s="197">
        <f t="shared" si="10"/>
        <v>0</v>
      </c>
      <c r="K177" s="193" t="s">
        <v>174</v>
      </c>
      <c r="L177" s="60"/>
      <c r="M177" s="198" t="s">
        <v>21</v>
      </c>
      <c r="N177" s="199" t="s">
        <v>42</v>
      </c>
      <c r="O177" s="41"/>
      <c r="P177" s="200">
        <f t="shared" si="11"/>
        <v>0</v>
      </c>
      <c r="Q177" s="200">
        <v>0</v>
      </c>
      <c r="R177" s="200">
        <f t="shared" si="12"/>
        <v>0</v>
      </c>
      <c r="S177" s="200">
        <v>0</v>
      </c>
      <c r="T177" s="201">
        <f t="shared" si="13"/>
        <v>0</v>
      </c>
      <c r="AR177" s="23" t="s">
        <v>175</v>
      </c>
      <c r="AT177" s="23" t="s">
        <v>170</v>
      </c>
      <c r="AU177" s="23" t="s">
        <v>81</v>
      </c>
      <c r="AY177" s="23" t="s">
        <v>168</v>
      </c>
      <c r="BE177" s="202">
        <f t="shared" si="14"/>
        <v>0</v>
      </c>
      <c r="BF177" s="202">
        <f t="shared" si="15"/>
        <v>0</v>
      </c>
      <c r="BG177" s="202">
        <f t="shared" si="16"/>
        <v>0</v>
      </c>
      <c r="BH177" s="202">
        <f t="shared" si="17"/>
        <v>0</v>
      </c>
      <c r="BI177" s="202">
        <f t="shared" si="18"/>
        <v>0</v>
      </c>
      <c r="BJ177" s="23" t="s">
        <v>79</v>
      </c>
      <c r="BK177" s="202">
        <f t="shared" si="19"/>
        <v>0</v>
      </c>
      <c r="BL177" s="23" t="s">
        <v>175</v>
      </c>
      <c r="BM177" s="23" t="s">
        <v>2039</v>
      </c>
    </row>
    <row r="178" spans="2:65" s="10" customFormat="1" ht="29.85" customHeight="1">
      <c r="B178" s="175"/>
      <c r="C178" s="176"/>
      <c r="D178" s="177" t="s">
        <v>70</v>
      </c>
      <c r="E178" s="189" t="s">
        <v>212</v>
      </c>
      <c r="F178" s="189" t="s">
        <v>283</v>
      </c>
      <c r="G178" s="176"/>
      <c r="H178" s="176"/>
      <c r="I178" s="179"/>
      <c r="J178" s="190">
        <f>BK178</f>
        <v>0</v>
      </c>
      <c r="K178" s="176"/>
      <c r="L178" s="181"/>
      <c r="M178" s="182"/>
      <c r="N178" s="183"/>
      <c r="O178" s="183"/>
      <c r="P178" s="184">
        <f>SUM(P179:P181)</f>
        <v>0</v>
      </c>
      <c r="Q178" s="183"/>
      <c r="R178" s="184">
        <f>SUM(R179:R181)</f>
        <v>0</v>
      </c>
      <c r="S178" s="183"/>
      <c r="T178" s="185">
        <f>SUM(T179:T181)</f>
        <v>0</v>
      </c>
      <c r="AR178" s="186" t="s">
        <v>79</v>
      </c>
      <c r="AT178" s="187" t="s">
        <v>70</v>
      </c>
      <c r="AU178" s="187" t="s">
        <v>79</v>
      </c>
      <c r="AY178" s="186" t="s">
        <v>168</v>
      </c>
      <c r="BK178" s="188">
        <f>SUM(BK179:BK181)</f>
        <v>0</v>
      </c>
    </row>
    <row r="179" spans="2:65" s="1" customFormat="1" ht="25.5" customHeight="1">
      <c r="B179" s="40"/>
      <c r="C179" s="191" t="s">
        <v>611</v>
      </c>
      <c r="D179" s="191" t="s">
        <v>170</v>
      </c>
      <c r="E179" s="192" t="s">
        <v>2040</v>
      </c>
      <c r="F179" s="193" t="s">
        <v>2041</v>
      </c>
      <c r="G179" s="194" t="s">
        <v>195</v>
      </c>
      <c r="H179" s="195">
        <v>58.4</v>
      </c>
      <c r="I179" s="196"/>
      <c r="J179" s="197">
        <f>ROUND(I179*H179,2)</f>
        <v>0</v>
      </c>
      <c r="K179" s="193" t="s">
        <v>174</v>
      </c>
      <c r="L179" s="60"/>
      <c r="M179" s="198" t="s">
        <v>21</v>
      </c>
      <c r="N179" s="199" t="s">
        <v>42</v>
      </c>
      <c r="O179" s="41"/>
      <c r="P179" s="200">
        <f>O179*H179</f>
        <v>0</v>
      </c>
      <c r="Q179" s="200">
        <v>0</v>
      </c>
      <c r="R179" s="200">
        <f>Q179*H179</f>
        <v>0</v>
      </c>
      <c r="S179" s="200">
        <v>0</v>
      </c>
      <c r="T179" s="201">
        <f>S179*H179</f>
        <v>0</v>
      </c>
      <c r="AR179" s="23" t="s">
        <v>175</v>
      </c>
      <c r="AT179" s="23" t="s">
        <v>170</v>
      </c>
      <c r="AU179" s="23" t="s">
        <v>81</v>
      </c>
      <c r="AY179" s="23" t="s">
        <v>168</v>
      </c>
      <c r="BE179" s="202">
        <f>IF(N179="základní",J179,0)</f>
        <v>0</v>
      </c>
      <c r="BF179" s="202">
        <f>IF(N179="snížená",J179,0)</f>
        <v>0</v>
      </c>
      <c r="BG179" s="202">
        <f>IF(N179="zákl. přenesená",J179,0)</f>
        <v>0</v>
      </c>
      <c r="BH179" s="202">
        <f>IF(N179="sníž. přenesená",J179,0)</f>
        <v>0</v>
      </c>
      <c r="BI179" s="202">
        <f>IF(N179="nulová",J179,0)</f>
        <v>0</v>
      </c>
      <c r="BJ179" s="23" t="s">
        <v>79</v>
      </c>
      <c r="BK179" s="202">
        <f>ROUND(I179*H179,2)</f>
        <v>0</v>
      </c>
      <c r="BL179" s="23" t="s">
        <v>175</v>
      </c>
      <c r="BM179" s="23" t="s">
        <v>2042</v>
      </c>
    </row>
    <row r="180" spans="2:65" s="11" customFormat="1" ht="13.5">
      <c r="B180" s="206"/>
      <c r="C180" s="207"/>
      <c r="D180" s="203" t="s">
        <v>182</v>
      </c>
      <c r="E180" s="208" t="s">
        <v>21</v>
      </c>
      <c r="F180" s="209" t="s">
        <v>2043</v>
      </c>
      <c r="G180" s="207"/>
      <c r="H180" s="210">
        <v>58.4</v>
      </c>
      <c r="I180" s="211"/>
      <c r="J180" s="207"/>
      <c r="K180" s="207"/>
      <c r="L180" s="212"/>
      <c r="M180" s="213"/>
      <c r="N180" s="214"/>
      <c r="O180" s="214"/>
      <c r="P180" s="214"/>
      <c r="Q180" s="214"/>
      <c r="R180" s="214"/>
      <c r="S180" s="214"/>
      <c r="T180" s="215"/>
      <c r="AT180" s="216" t="s">
        <v>182</v>
      </c>
      <c r="AU180" s="216" t="s">
        <v>81</v>
      </c>
      <c r="AV180" s="11" t="s">
        <v>81</v>
      </c>
      <c r="AW180" s="11" t="s">
        <v>34</v>
      </c>
      <c r="AX180" s="11" t="s">
        <v>71</v>
      </c>
      <c r="AY180" s="216" t="s">
        <v>168</v>
      </c>
    </row>
    <row r="181" spans="2:65" s="12" customFormat="1" ht="13.5">
      <c r="B181" s="217"/>
      <c r="C181" s="218"/>
      <c r="D181" s="203" t="s">
        <v>182</v>
      </c>
      <c r="E181" s="219" t="s">
        <v>21</v>
      </c>
      <c r="F181" s="220" t="s">
        <v>184</v>
      </c>
      <c r="G181" s="218"/>
      <c r="H181" s="221">
        <v>58.4</v>
      </c>
      <c r="I181" s="222"/>
      <c r="J181" s="218"/>
      <c r="K181" s="218"/>
      <c r="L181" s="223"/>
      <c r="M181" s="224"/>
      <c r="N181" s="225"/>
      <c r="O181" s="225"/>
      <c r="P181" s="225"/>
      <c r="Q181" s="225"/>
      <c r="R181" s="225"/>
      <c r="S181" s="225"/>
      <c r="T181" s="226"/>
      <c r="AT181" s="227" t="s">
        <v>182</v>
      </c>
      <c r="AU181" s="227" t="s">
        <v>81</v>
      </c>
      <c r="AV181" s="12" t="s">
        <v>175</v>
      </c>
      <c r="AW181" s="12" t="s">
        <v>34</v>
      </c>
      <c r="AX181" s="12" t="s">
        <v>79</v>
      </c>
      <c r="AY181" s="227" t="s">
        <v>168</v>
      </c>
    </row>
    <row r="182" spans="2:65" s="10" customFormat="1" ht="29.85" customHeight="1">
      <c r="B182" s="175"/>
      <c r="C182" s="176"/>
      <c r="D182" s="177" t="s">
        <v>70</v>
      </c>
      <c r="E182" s="189" t="s">
        <v>317</v>
      </c>
      <c r="F182" s="189" t="s">
        <v>318</v>
      </c>
      <c r="G182" s="176"/>
      <c r="H182" s="176"/>
      <c r="I182" s="179"/>
      <c r="J182" s="190">
        <f>BK182</f>
        <v>0</v>
      </c>
      <c r="K182" s="176"/>
      <c r="L182" s="181"/>
      <c r="M182" s="182"/>
      <c r="N182" s="183"/>
      <c r="O182" s="183"/>
      <c r="P182" s="184">
        <f>SUM(P183:P188)</f>
        <v>0</v>
      </c>
      <c r="Q182" s="183"/>
      <c r="R182" s="184">
        <f>SUM(R183:R188)</f>
        <v>0</v>
      </c>
      <c r="S182" s="183"/>
      <c r="T182" s="185">
        <f>SUM(T183:T188)</f>
        <v>0</v>
      </c>
      <c r="AR182" s="186" t="s">
        <v>79</v>
      </c>
      <c r="AT182" s="187" t="s">
        <v>70</v>
      </c>
      <c r="AU182" s="187" t="s">
        <v>79</v>
      </c>
      <c r="AY182" s="186" t="s">
        <v>168</v>
      </c>
      <c r="BK182" s="188">
        <f>SUM(BK183:BK188)</f>
        <v>0</v>
      </c>
    </row>
    <row r="183" spans="2:65" s="1" customFormat="1" ht="25.5" customHeight="1">
      <c r="B183" s="40"/>
      <c r="C183" s="191" t="s">
        <v>615</v>
      </c>
      <c r="D183" s="191" t="s">
        <v>170</v>
      </c>
      <c r="E183" s="192" t="s">
        <v>2044</v>
      </c>
      <c r="F183" s="193" t="s">
        <v>2045</v>
      </c>
      <c r="G183" s="194" t="s">
        <v>235</v>
      </c>
      <c r="H183" s="195">
        <v>10.987</v>
      </c>
      <c r="I183" s="196"/>
      <c r="J183" s="197">
        <f>ROUND(I183*H183,2)</f>
        <v>0</v>
      </c>
      <c r="K183" s="193" t="s">
        <v>174</v>
      </c>
      <c r="L183" s="60"/>
      <c r="M183" s="198" t="s">
        <v>21</v>
      </c>
      <c r="N183" s="199" t="s">
        <v>42</v>
      </c>
      <c r="O183" s="41"/>
      <c r="P183" s="200">
        <f>O183*H183</f>
        <v>0</v>
      </c>
      <c r="Q183" s="200">
        <v>0</v>
      </c>
      <c r="R183" s="200">
        <f>Q183*H183</f>
        <v>0</v>
      </c>
      <c r="S183" s="200">
        <v>0</v>
      </c>
      <c r="T183" s="201">
        <f>S183*H183</f>
        <v>0</v>
      </c>
      <c r="AR183" s="23" t="s">
        <v>175</v>
      </c>
      <c r="AT183" s="23" t="s">
        <v>170</v>
      </c>
      <c r="AU183" s="23" t="s">
        <v>81</v>
      </c>
      <c r="AY183" s="23" t="s">
        <v>168</v>
      </c>
      <c r="BE183" s="202">
        <f>IF(N183="základní",J183,0)</f>
        <v>0</v>
      </c>
      <c r="BF183" s="202">
        <f>IF(N183="snížená",J183,0)</f>
        <v>0</v>
      </c>
      <c r="BG183" s="202">
        <f>IF(N183="zákl. přenesená",J183,0)</f>
        <v>0</v>
      </c>
      <c r="BH183" s="202">
        <f>IF(N183="sníž. přenesená",J183,0)</f>
        <v>0</v>
      </c>
      <c r="BI183" s="202">
        <f>IF(N183="nulová",J183,0)</f>
        <v>0</v>
      </c>
      <c r="BJ183" s="23" t="s">
        <v>79</v>
      </c>
      <c r="BK183" s="202">
        <f>ROUND(I183*H183,2)</f>
        <v>0</v>
      </c>
      <c r="BL183" s="23" t="s">
        <v>175</v>
      </c>
      <c r="BM183" s="23" t="s">
        <v>2046</v>
      </c>
    </row>
    <row r="184" spans="2:65" s="1" customFormat="1" ht="38.25" customHeight="1">
      <c r="B184" s="40"/>
      <c r="C184" s="191" t="s">
        <v>619</v>
      </c>
      <c r="D184" s="191" t="s">
        <v>170</v>
      </c>
      <c r="E184" s="192" t="s">
        <v>2047</v>
      </c>
      <c r="F184" s="193" t="s">
        <v>2048</v>
      </c>
      <c r="G184" s="194" t="s">
        <v>235</v>
      </c>
      <c r="H184" s="195">
        <v>109.87</v>
      </c>
      <c r="I184" s="196"/>
      <c r="J184" s="197">
        <f>ROUND(I184*H184,2)</f>
        <v>0</v>
      </c>
      <c r="K184" s="193" t="s">
        <v>174</v>
      </c>
      <c r="L184" s="60"/>
      <c r="M184" s="198" t="s">
        <v>21</v>
      </c>
      <c r="N184" s="199" t="s">
        <v>42</v>
      </c>
      <c r="O184" s="41"/>
      <c r="P184" s="200">
        <f>O184*H184</f>
        <v>0</v>
      </c>
      <c r="Q184" s="200">
        <v>0</v>
      </c>
      <c r="R184" s="200">
        <f>Q184*H184</f>
        <v>0</v>
      </c>
      <c r="S184" s="200">
        <v>0</v>
      </c>
      <c r="T184" s="201">
        <f>S184*H184</f>
        <v>0</v>
      </c>
      <c r="AR184" s="23" t="s">
        <v>175</v>
      </c>
      <c r="AT184" s="23" t="s">
        <v>170</v>
      </c>
      <c r="AU184" s="23" t="s">
        <v>81</v>
      </c>
      <c r="AY184" s="23" t="s">
        <v>168</v>
      </c>
      <c r="BE184" s="202">
        <f>IF(N184="základní",J184,0)</f>
        <v>0</v>
      </c>
      <c r="BF184" s="202">
        <f>IF(N184="snížená",J184,0)</f>
        <v>0</v>
      </c>
      <c r="BG184" s="202">
        <f>IF(N184="zákl. přenesená",J184,0)</f>
        <v>0</v>
      </c>
      <c r="BH184" s="202">
        <f>IF(N184="sníž. přenesená",J184,0)</f>
        <v>0</v>
      </c>
      <c r="BI184" s="202">
        <f>IF(N184="nulová",J184,0)</f>
        <v>0</v>
      </c>
      <c r="BJ184" s="23" t="s">
        <v>79</v>
      </c>
      <c r="BK184" s="202">
        <f>ROUND(I184*H184,2)</f>
        <v>0</v>
      </c>
      <c r="BL184" s="23" t="s">
        <v>175</v>
      </c>
      <c r="BM184" s="23" t="s">
        <v>2049</v>
      </c>
    </row>
    <row r="185" spans="2:65" s="11" customFormat="1" ht="13.5">
      <c r="B185" s="206"/>
      <c r="C185" s="207"/>
      <c r="D185" s="203" t="s">
        <v>182</v>
      </c>
      <c r="E185" s="208" t="s">
        <v>21</v>
      </c>
      <c r="F185" s="209" t="s">
        <v>2050</v>
      </c>
      <c r="G185" s="207"/>
      <c r="H185" s="210">
        <v>109.87</v>
      </c>
      <c r="I185" s="211"/>
      <c r="J185" s="207"/>
      <c r="K185" s="207"/>
      <c r="L185" s="212"/>
      <c r="M185" s="213"/>
      <c r="N185" s="214"/>
      <c r="O185" s="214"/>
      <c r="P185" s="214"/>
      <c r="Q185" s="214"/>
      <c r="R185" s="214"/>
      <c r="S185" s="214"/>
      <c r="T185" s="215"/>
      <c r="AT185" s="216" t="s">
        <v>182</v>
      </c>
      <c r="AU185" s="216" t="s">
        <v>81</v>
      </c>
      <c r="AV185" s="11" t="s">
        <v>81</v>
      </c>
      <c r="AW185" s="11" t="s">
        <v>34</v>
      </c>
      <c r="AX185" s="11" t="s">
        <v>71</v>
      </c>
      <c r="AY185" s="216" t="s">
        <v>168</v>
      </c>
    </row>
    <row r="186" spans="2:65" s="12" customFormat="1" ht="13.5">
      <c r="B186" s="217"/>
      <c r="C186" s="218"/>
      <c r="D186" s="203" t="s">
        <v>182</v>
      </c>
      <c r="E186" s="219" t="s">
        <v>21</v>
      </c>
      <c r="F186" s="220" t="s">
        <v>184</v>
      </c>
      <c r="G186" s="218"/>
      <c r="H186" s="221">
        <v>109.87</v>
      </c>
      <c r="I186" s="222"/>
      <c r="J186" s="218"/>
      <c r="K186" s="218"/>
      <c r="L186" s="223"/>
      <c r="M186" s="224"/>
      <c r="N186" s="225"/>
      <c r="O186" s="225"/>
      <c r="P186" s="225"/>
      <c r="Q186" s="225"/>
      <c r="R186" s="225"/>
      <c r="S186" s="225"/>
      <c r="T186" s="226"/>
      <c r="AT186" s="227" t="s">
        <v>182</v>
      </c>
      <c r="AU186" s="227" t="s">
        <v>81</v>
      </c>
      <c r="AV186" s="12" t="s">
        <v>175</v>
      </c>
      <c r="AW186" s="12" t="s">
        <v>34</v>
      </c>
      <c r="AX186" s="12" t="s">
        <v>79</v>
      </c>
      <c r="AY186" s="227" t="s">
        <v>168</v>
      </c>
    </row>
    <row r="187" spans="2:65" s="1" customFormat="1" ht="16.5" customHeight="1">
      <c r="B187" s="40"/>
      <c r="C187" s="191" t="s">
        <v>624</v>
      </c>
      <c r="D187" s="191" t="s">
        <v>170</v>
      </c>
      <c r="E187" s="192" t="s">
        <v>2051</v>
      </c>
      <c r="F187" s="193" t="s">
        <v>2052</v>
      </c>
      <c r="G187" s="194" t="s">
        <v>235</v>
      </c>
      <c r="H187" s="195">
        <v>10.987</v>
      </c>
      <c r="I187" s="196"/>
      <c r="J187" s="197">
        <f>ROUND(I187*H187,2)</f>
        <v>0</v>
      </c>
      <c r="K187" s="193" t="s">
        <v>174</v>
      </c>
      <c r="L187" s="60"/>
      <c r="M187" s="198" t="s">
        <v>21</v>
      </c>
      <c r="N187" s="199" t="s">
        <v>42</v>
      </c>
      <c r="O187" s="41"/>
      <c r="P187" s="200">
        <f>O187*H187</f>
        <v>0</v>
      </c>
      <c r="Q187" s="200">
        <v>0</v>
      </c>
      <c r="R187" s="200">
        <f>Q187*H187</f>
        <v>0</v>
      </c>
      <c r="S187" s="200">
        <v>0</v>
      </c>
      <c r="T187" s="201">
        <f>S187*H187</f>
        <v>0</v>
      </c>
      <c r="AR187" s="23" t="s">
        <v>175</v>
      </c>
      <c r="AT187" s="23" t="s">
        <v>170</v>
      </c>
      <c r="AU187" s="23" t="s">
        <v>81</v>
      </c>
      <c r="AY187" s="23" t="s">
        <v>168</v>
      </c>
      <c r="BE187" s="202">
        <f>IF(N187="základní",J187,0)</f>
        <v>0</v>
      </c>
      <c r="BF187" s="202">
        <f>IF(N187="snížená",J187,0)</f>
        <v>0</v>
      </c>
      <c r="BG187" s="202">
        <f>IF(N187="zákl. přenesená",J187,0)</f>
        <v>0</v>
      </c>
      <c r="BH187" s="202">
        <f>IF(N187="sníž. přenesená",J187,0)</f>
        <v>0</v>
      </c>
      <c r="BI187" s="202">
        <f>IF(N187="nulová",J187,0)</f>
        <v>0</v>
      </c>
      <c r="BJ187" s="23" t="s">
        <v>79</v>
      </c>
      <c r="BK187" s="202">
        <f>ROUND(I187*H187,2)</f>
        <v>0</v>
      </c>
      <c r="BL187" s="23" t="s">
        <v>175</v>
      </c>
      <c r="BM187" s="23" t="s">
        <v>2053</v>
      </c>
    </row>
    <row r="188" spans="2:65" s="1" customFormat="1" ht="25.5" customHeight="1">
      <c r="B188" s="40"/>
      <c r="C188" s="191" t="s">
        <v>629</v>
      </c>
      <c r="D188" s="191" t="s">
        <v>170</v>
      </c>
      <c r="E188" s="192" t="s">
        <v>349</v>
      </c>
      <c r="F188" s="193" t="s">
        <v>350</v>
      </c>
      <c r="G188" s="194" t="s">
        <v>235</v>
      </c>
      <c r="H188" s="195">
        <v>10.987</v>
      </c>
      <c r="I188" s="196"/>
      <c r="J188" s="197">
        <f>ROUND(I188*H188,2)</f>
        <v>0</v>
      </c>
      <c r="K188" s="193" t="s">
        <v>174</v>
      </c>
      <c r="L188" s="60"/>
      <c r="M188" s="198" t="s">
        <v>21</v>
      </c>
      <c r="N188" s="199" t="s">
        <v>42</v>
      </c>
      <c r="O188" s="41"/>
      <c r="P188" s="200">
        <f>O188*H188</f>
        <v>0</v>
      </c>
      <c r="Q188" s="200">
        <v>0</v>
      </c>
      <c r="R188" s="200">
        <f>Q188*H188</f>
        <v>0</v>
      </c>
      <c r="S188" s="200">
        <v>0</v>
      </c>
      <c r="T188" s="201">
        <f>S188*H188</f>
        <v>0</v>
      </c>
      <c r="AR188" s="23" t="s">
        <v>175</v>
      </c>
      <c r="AT188" s="23" t="s">
        <v>170</v>
      </c>
      <c r="AU188" s="23" t="s">
        <v>81</v>
      </c>
      <c r="AY188" s="23" t="s">
        <v>168</v>
      </c>
      <c r="BE188" s="202">
        <f>IF(N188="základní",J188,0)</f>
        <v>0</v>
      </c>
      <c r="BF188" s="202">
        <f>IF(N188="snížená",J188,0)</f>
        <v>0</v>
      </c>
      <c r="BG188" s="202">
        <f>IF(N188="zákl. přenesená",J188,0)</f>
        <v>0</v>
      </c>
      <c r="BH188" s="202">
        <f>IF(N188="sníž. přenesená",J188,0)</f>
        <v>0</v>
      </c>
      <c r="BI188" s="202">
        <f>IF(N188="nulová",J188,0)</f>
        <v>0</v>
      </c>
      <c r="BJ188" s="23" t="s">
        <v>79</v>
      </c>
      <c r="BK188" s="202">
        <f>ROUND(I188*H188,2)</f>
        <v>0</v>
      </c>
      <c r="BL188" s="23" t="s">
        <v>175</v>
      </c>
      <c r="BM188" s="23" t="s">
        <v>2054</v>
      </c>
    </row>
    <row r="189" spans="2:65" s="10" customFormat="1" ht="29.85" customHeight="1">
      <c r="B189" s="175"/>
      <c r="C189" s="176"/>
      <c r="D189" s="177" t="s">
        <v>70</v>
      </c>
      <c r="E189" s="189" t="s">
        <v>355</v>
      </c>
      <c r="F189" s="189" t="s">
        <v>356</v>
      </c>
      <c r="G189" s="176"/>
      <c r="H189" s="176"/>
      <c r="I189" s="179"/>
      <c r="J189" s="190">
        <f>BK189</f>
        <v>0</v>
      </c>
      <c r="K189" s="176"/>
      <c r="L189" s="181"/>
      <c r="M189" s="182"/>
      <c r="N189" s="183"/>
      <c r="O189" s="183"/>
      <c r="P189" s="184">
        <f>SUM(P190:P192)</f>
        <v>0</v>
      </c>
      <c r="Q189" s="183"/>
      <c r="R189" s="184">
        <f>SUM(R190:R192)</f>
        <v>0</v>
      </c>
      <c r="S189" s="183"/>
      <c r="T189" s="185">
        <f>SUM(T190:T192)</f>
        <v>0</v>
      </c>
      <c r="AR189" s="186" t="s">
        <v>79</v>
      </c>
      <c r="AT189" s="187" t="s">
        <v>70</v>
      </c>
      <c r="AU189" s="187" t="s">
        <v>79</v>
      </c>
      <c r="AY189" s="186" t="s">
        <v>168</v>
      </c>
      <c r="BK189" s="188">
        <f>SUM(BK190:BK192)</f>
        <v>0</v>
      </c>
    </row>
    <row r="190" spans="2:65" s="1" customFormat="1" ht="25.5" customHeight="1">
      <c r="B190" s="40"/>
      <c r="C190" s="191" t="s">
        <v>634</v>
      </c>
      <c r="D190" s="191" t="s">
        <v>170</v>
      </c>
      <c r="E190" s="192" t="s">
        <v>358</v>
      </c>
      <c r="F190" s="193" t="s">
        <v>359</v>
      </c>
      <c r="G190" s="194" t="s">
        <v>235</v>
      </c>
      <c r="H190" s="195">
        <v>12.536</v>
      </c>
      <c r="I190" s="196"/>
      <c r="J190" s="197">
        <f>ROUND(I190*H190,2)</f>
        <v>0</v>
      </c>
      <c r="K190" s="193" t="s">
        <v>174</v>
      </c>
      <c r="L190" s="60"/>
      <c r="M190" s="198" t="s">
        <v>21</v>
      </c>
      <c r="N190" s="199" t="s">
        <v>42</v>
      </c>
      <c r="O190" s="41"/>
      <c r="P190" s="200">
        <f>O190*H190</f>
        <v>0</v>
      </c>
      <c r="Q190" s="200">
        <v>0</v>
      </c>
      <c r="R190" s="200">
        <f>Q190*H190</f>
        <v>0</v>
      </c>
      <c r="S190" s="200">
        <v>0</v>
      </c>
      <c r="T190" s="201">
        <f>S190*H190</f>
        <v>0</v>
      </c>
      <c r="AR190" s="23" t="s">
        <v>175</v>
      </c>
      <c r="AT190" s="23" t="s">
        <v>170</v>
      </c>
      <c r="AU190" s="23" t="s">
        <v>81</v>
      </c>
      <c r="AY190" s="23" t="s">
        <v>168</v>
      </c>
      <c r="BE190" s="202">
        <f>IF(N190="základní",J190,0)</f>
        <v>0</v>
      </c>
      <c r="BF190" s="202">
        <f>IF(N190="snížená",J190,0)</f>
        <v>0</v>
      </c>
      <c r="BG190" s="202">
        <f>IF(N190="zákl. přenesená",J190,0)</f>
        <v>0</v>
      </c>
      <c r="BH190" s="202">
        <f>IF(N190="sníž. přenesená",J190,0)</f>
        <v>0</v>
      </c>
      <c r="BI190" s="202">
        <f>IF(N190="nulová",J190,0)</f>
        <v>0</v>
      </c>
      <c r="BJ190" s="23" t="s">
        <v>79</v>
      </c>
      <c r="BK190" s="202">
        <f>ROUND(I190*H190,2)</f>
        <v>0</v>
      </c>
      <c r="BL190" s="23" t="s">
        <v>175</v>
      </c>
      <c r="BM190" s="23" t="s">
        <v>2055</v>
      </c>
    </row>
    <row r="191" spans="2:65" s="1" customFormat="1" ht="25.5" customHeight="1">
      <c r="B191" s="40"/>
      <c r="C191" s="191" t="s">
        <v>638</v>
      </c>
      <c r="D191" s="191" t="s">
        <v>170</v>
      </c>
      <c r="E191" s="192" t="s">
        <v>2056</v>
      </c>
      <c r="F191" s="193" t="s">
        <v>2057</v>
      </c>
      <c r="G191" s="194" t="s">
        <v>235</v>
      </c>
      <c r="H191" s="195">
        <v>18.234000000000002</v>
      </c>
      <c r="I191" s="196"/>
      <c r="J191" s="197">
        <f>ROUND(I191*H191,2)</f>
        <v>0</v>
      </c>
      <c r="K191" s="193" t="s">
        <v>174</v>
      </c>
      <c r="L191" s="60"/>
      <c r="M191" s="198" t="s">
        <v>21</v>
      </c>
      <c r="N191" s="199" t="s">
        <v>42</v>
      </c>
      <c r="O191" s="41"/>
      <c r="P191" s="200">
        <f>O191*H191</f>
        <v>0</v>
      </c>
      <c r="Q191" s="200">
        <v>0</v>
      </c>
      <c r="R191" s="200">
        <f>Q191*H191</f>
        <v>0</v>
      </c>
      <c r="S191" s="200">
        <v>0</v>
      </c>
      <c r="T191" s="201">
        <f>S191*H191</f>
        <v>0</v>
      </c>
      <c r="AR191" s="23" t="s">
        <v>175</v>
      </c>
      <c r="AT191" s="23" t="s">
        <v>170</v>
      </c>
      <c r="AU191" s="23" t="s">
        <v>81</v>
      </c>
      <c r="AY191" s="23" t="s">
        <v>168</v>
      </c>
      <c r="BE191" s="202">
        <f>IF(N191="základní",J191,0)</f>
        <v>0</v>
      </c>
      <c r="BF191" s="202">
        <f>IF(N191="snížená",J191,0)</f>
        <v>0</v>
      </c>
      <c r="BG191" s="202">
        <f>IF(N191="zákl. přenesená",J191,0)</f>
        <v>0</v>
      </c>
      <c r="BH191" s="202">
        <f>IF(N191="sníž. přenesená",J191,0)</f>
        <v>0</v>
      </c>
      <c r="BI191" s="202">
        <f>IF(N191="nulová",J191,0)</f>
        <v>0</v>
      </c>
      <c r="BJ191" s="23" t="s">
        <v>79</v>
      </c>
      <c r="BK191" s="202">
        <f>ROUND(I191*H191,2)</f>
        <v>0</v>
      </c>
      <c r="BL191" s="23" t="s">
        <v>175</v>
      </c>
      <c r="BM191" s="23" t="s">
        <v>2058</v>
      </c>
    </row>
    <row r="192" spans="2:65" s="1" customFormat="1" ht="25.5" customHeight="1">
      <c r="B192" s="40"/>
      <c r="C192" s="191" t="s">
        <v>645</v>
      </c>
      <c r="D192" s="191" t="s">
        <v>170</v>
      </c>
      <c r="E192" s="192" t="s">
        <v>2059</v>
      </c>
      <c r="F192" s="193" t="s">
        <v>2060</v>
      </c>
      <c r="G192" s="194" t="s">
        <v>235</v>
      </c>
      <c r="H192" s="195">
        <v>18.234000000000002</v>
      </c>
      <c r="I192" s="196"/>
      <c r="J192" s="197">
        <f>ROUND(I192*H192,2)</f>
        <v>0</v>
      </c>
      <c r="K192" s="193" t="s">
        <v>174</v>
      </c>
      <c r="L192" s="60"/>
      <c r="M192" s="198" t="s">
        <v>21</v>
      </c>
      <c r="N192" s="199" t="s">
        <v>42</v>
      </c>
      <c r="O192" s="41"/>
      <c r="P192" s="200">
        <f>O192*H192</f>
        <v>0</v>
      </c>
      <c r="Q192" s="200">
        <v>0</v>
      </c>
      <c r="R192" s="200">
        <f>Q192*H192</f>
        <v>0</v>
      </c>
      <c r="S192" s="200">
        <v>0</v>
      </c>
      <c r="T192" s="201">
        <f>S192*H192</f>
        <v>0</v>
      </c>
      <c r="AR192" s="23" t="s">
        <v>175</v>
      </c>
      <c r="AT192" s="23" t="s">
        <v>170</v>
      </c>
      <c r="AU192" s="23" t="s">
        <v>81</v>
      </c>
      <c r="AY192" s="23" t="s">
        <v>168</v>
      </c>
      <c r="BE192" s="202">
        <f>IF(N192="základní",J192,0)</f>
        <v>0</v>
      </c>
      <c r="BF192" s="202">
        <f>IF(N192="snížená",J192,0)</f>
        <v>0</v>
      </c>
      <c r="BG192" s="202">
        <f>IF(N192="zákl. přenesená",J192,0)</f>
        <v>0</v>
      </c>
      <c r="BH192" s="202">
        <f>IF(N192="sníž. přenesená",J192,0)</f>
        <v>0</v>
      </c>
      <c r="BI192" s="202">
        <f>IF(N192="nulová",J192,0)</f>
        <v>0</v>
      </c>
      <c r="BJ192" s="23" t="s">
        <v>79</v>
      </c>
      <c r="BK192" s="202">
        <f>ROUND(I192*H192,2)</f>
        <v>0</v>
      </c>
      <c r="BL192" s="23" t="s">
        <v>175</v>
      </c>
      <c r="BM192" s="23" t="s">
        <v>2061</v>
      </c>
    </row>
    <row r="193" spans="2:65" s="10" customFormat="1" ht="37.35" customHeight="1">
      <c r="B193" s="175"/>
      <c r="C193" s="176"/>
      <c r="D193" s="177" t="s">
        <v>70</v>
      </c>
      <c r="E193" s="178" t="s">
        <v>131</v>
      </c>
      <c r="F193" s="178" t="s">
        <v>1853</v>
      </c>
      <c r="G193" s="176"/>
      <c r="H193" s="176"/>
      <c r="I193" s="179"/>
      <c r="J193" s="180">
        <f>BK193</f>
        <v>0</v>
      </c>
      <c r="K193" s="176"/>
      <c r="L193" s="181"/>
      <c r="M193" s="182"/>
      <c r="N193" s="183"/>
      <c r="O193" s="183"/>
      <c r="P193" s="184">
        <f>P194+P198</f>
        <v>0</v>
      </c>
      <c r="Q193" s="183"/>
      <c r="R193" s="184">
        <f>R194+R198</f>
        <v>0</v>
      </c>
      <c r="S193" s="183"/>
      <c r="T193" s="185">
        <f>T194+T198</f>
        <v>0</v>
      </c>
      <c r="AR193" s="186" t="s">
        <v>192</v>
      </c>
      <c r="AT193" s="187" t="s">
        <v>70</v>
      </c>
      <c r="AU193" s="187" t="s">
        <v>71</v>
      </c>
      <c r="AY193" s="186" t="s">
        <v>168</v>
      </c>
      <c r="BK193" s="188">
        <f>BK194+BK198</f>
        <v>0</v>
      </c>
    </row>
    <row r="194" spans="2:65" s="10" customFormat="1" ht="19.899999999999999" customHeight="1">
      <c r="B194" s="175"/>
      <c r="C194" s="176"/>
      <c r="D194" s="177" t="s">
        <v>70</v>
      </c>
      <c r="E194" s="189" t="s">
        <v>1854</v>
      </c>
      <c r="F194" s="189" t="s">
        <v>1855</v>
      </c>
      <c r="G194" s="176"/>
      <c r="H194" s="176"/>
      <c r="I194" s="179"/>
      <c r="J194" s="190">
        <f>BK194</f>
        <v>0</v>
      </c>
      <c r="K194" s="176"/>
      <c r="L194" s="181"/>
      <c r="M194" s="182"/>
      <c r="N194" s="183"/>
      <c r="O194" s="183"/>
      <c r="P194" s="184">
        <f>SUM(P195:P197)</f>
        <v>0</v>
      </c>
      <c r="Q194" s="183"/>
      <c r="R194" s="184">
        <f>SUM(R195:R197)</f>
        <v>0</v>
      </c>
      <c r="S194" s="183"/>
      <c r="T194" s="185">
        <f>SUM(T195:T197)</f>
        <v>0</v>
      </c>
      <c r="AR194" s="186" t="s">
        <v>192</v>
      </c>
      <c r="AT194" s="187" t="s">
        <v>70</v>
      </c>
      <c r="AU194" s="187" t="s">
        <v>79</v>
      </c>
      <c r="AY194" s="186" t="s">
        <v>168</v>
      </c>
      <c r="BK194" s="188">
        <f>SUM(BK195:BK197)</f>
        <v>0</v>
      </c>
    </row>
    <row r="195" spans="2:65" s="1" customFormat="1" ht="16.5" customHeight="1">
      <c r="B195" s="40"/>
      <c r="C195" s="191" t="s">
        <v>650</v>
      </c>
      <c r="D195" s="191" t="s">
        <v>170</v>
      </c>
      <c r="E195" s="192" t="s">
        <v>1947</v>
      </c>
      <c r="F195" s="193" t="s">
        <v>1948</v>
      </c>
      <c r="G195" s="194" t="s">
        <v>1840</v>
      </c>
      <c r="H195" s="195">
        <v>1</v>
      </c>
      <c r="I195" s="196"/>
      <c r="J195" s="197">
        <f>ROUND(I195*H195,2)</f>
        <v>0</v>
      </c>
      <c r="K195" s="193" t="s">
        <v>174</v>
      </c>
      <c r="L195" s="60"/>
      <c r="M195" s="198" t="s">
        <v>21</v>
      </c>
      <c r="N195" s="199" t="s">
        <v>42</v>
      </c>
      <c r="O195" s="41"/>
      <c r="P195" s="200">
        <f>O195*H195</f>
        <v>0</v>
      </c>
      <c r="Q195" s="200">
        <v>0</v>
      </c>
      <c r="R195" s="200">
        <f>Q195*H195</f>
        <v>0</v>
      </c>
      <c r="S195" s="200">
        <v>0</v>
      </c>
      <c r="T195" s="201">
        <f>S195*H195</f>
        <v>0</v>
      </c>
      <c r="AR195" s="23" t="s">
        <v>175</v>
      </c>
      <c r="AT195" s="23" t="s">
        <v>170</v>
      </c>
      <c r="AU195" s="23" t="s">
        <v>81</v>
      </c>
      <c r="AY195" s="23" t="s">
        <v>168</v>
      </c>
      <c r="BE195" s="202">
        <f>IF(N195="základní",J195,0)</f>
        <v>0</v>
      </c>
      <c r="BF195" s="202">
        <f>IF(N195="snížená",J195,0)</f>
        <v>0</v>
      </c>
      <c r="BG195" s="202">
        <f>IF(N195="zákl. přenesená",J195,0)</f>
        <v>0</v>
      </c>
      <c r="BH195" s="202">
        <f>IF(N195="sníž. přenesená",J195,0)</f>
        <v>0</v>
      </c>
      <c r="BI195" s="202">
        <f>IF(N195="nulová",J195,0)</f>
        <v>0</v>
      </c>
      <c r="BJ195" s="23" t="s">
        <v>79</v>
      </c>
      <c r="BK195" s="202">
        <f>ROUND(I195*H195,2)</f>
        <v>0</v>
      </c>
      <c r="BL195" s="23" t="s">
        <v>175</v>
      </c>
      <c r="BM195" s="23" t="s">
        <v>2062</v>
      </c>
    </row>
    <row r="196" spans="2:65" s="1" customFormat="1" ht="16.5" customHeight="1">
      <c r="B196" s="40"/>
      <c r="C196" s="191" t="s">
        <v>656</v>
      </c>
      <c r="D196" s="191" t="s">
        <v>170</v>
      </c>
      <c r="E196" s="192" t="s">
        <v>1856</v>
      </c>
      <c r="F196" s="193" t="s">
        <v>1857</v>
      </c>
      <c r="G196" s="194" t="s">
        <v>1840</v>
      </c>
      <c r="H196" s="195">
        <v>1</v>
      </c>
      <c r="I196" s="196"/>
      <c r="J196" s="197">
        <f>ROUND(I196*H196,2)</f>
        <v>0</v>
      </c>
      <c r="K196" s="193" t="s">
        <v>174</v>
      </c>
      <c r="L196" s="60"/>
      <c r="M196" s="198" t="s">
        <v>21</v>
      </c>
      <c r="N196" s="199" t="s">
        <v>42</v>
      </c>
      <c r="O196" s="41"/>
      <c r="P196" s="200">
        <f>O196*H196</f>
        <v>0</v>
      </c>
      <c r="Q196" s="200">
        <v>0</v>
      </c>
      <c r="R196" s="200">
        <f>Q196*H196</f>
        <v>0</v>
      </c>
      <c r="S196" s="200">
        <v>0</v>
      </c>
      <c r="T196" s="201">
        <f>S196*H196</f>
        <v>0</v>
      </c>
      <c r="AR196" s="23" t="s">
        <v>175</v>
      </c>
      <c r="AT196" s="23" t="s">
        <v>170</v>
      </c>
      <c r="AU196" s="23" t="s">
        <v>81</v>
      </c>
      <c r="AY196" s="23" t="s">
        <v>168</v>
      </c>
      <c r="BE196" s="202">
        <f>IF(N196="základní",J196,0)</f>
        <v>0</v>
      </c>
      <c r="BF196" s="202">
        <f>IF(N196="snížená",J196,0)</f>
        <v>0</v>
      </c>
      <c r="BG196" s="202">
        <f>IF(N196="zákl. přenesená",J196,0)</f>
        <v>0</v>
      </c>
      <c r="BH196" s="202">
        <f>IF(N196="sníž. přenesená",J196,0)</f>
        <v>0</v>
      </c>
      <c r="BI196" s="202">
        <f>IF(N196="nulová",J196,0)</f>
        <v>0</v>
      </c>
      <c r="BJ196" s="23" t="s">
        <v>79</v>
      </c>
      <c r="BK196" s="202">
        <f>ROUND(I196*H196,2)</f>
        <v>0</v>
      </c>
      <c r="BL196" s="23" t="s">
        <v>175</v>
      </c>
      <c r="BM196" s="23" t="s">
        <v>2063</v>
      </c>
    </row>
    <row r="197" spans="2:65" s="1" customFormat="1" ht="16.5" customHeight="1">
      <c r="B197" s="40"/>
      <c r="C197" s="191" t="s">
        <v>660</v>
      </c>
      <c r="D197" s="191" t="s">
        <v>170</v>
      </c>
      <c r="E197" s="192" t="s">
        <v>1858</v>
      </c>
      <c r="F197" s="193" t="s">
        <v>1208</v>
      </c>
      <c r="G197" s="194" t="s">
        <v>1840</v>
      </c>
      <c r="H197" s="195">
        <v>1</v>
      </c>
      <c r="I197" s="196"/>
      <c r="J197" s="197">
        <f>ROUND(I197*H197,2)</f>
        <v>0</v>
      </c>
      <c r="K197" s="193" t="s">
        <v>174</v>
      </c>
      <c r="L197" s="60"/>
      <c r="M197" s="198" t="s">
        <v>21</v>
      </c>
      <c r="N197" s="199" t="s">
        <v>42</v>
      </c>
      <c r="O197" s="41"/>
      <c r="P197" s="200">
        <f>O197*H197</f>
        <v>0</v>
      </c>
      <c r="Q197" s="200">
        <v>0</v>
      </c>
      <c r="R197" s="200">
        <f>Q197*H197</f>
        <v>0</v>
      </c>
      <c r="S197" s="200">
        <v>0</v>
      </c>
      <c r="T197" s="201">
        <f>S197*H197</f>
        <v>0</v>
      </c>
      <c r="AR197" s="23" t="s">
        <v>175</v>
      </c>
      <c r="AT197" s="23" t="s">
        <v>170</v>
      </c>
      <c r="AU197" s="23" t="s">
        <v>81</v>
      </c>
      <c r="AY197" s="23" t="s">
        <v>168</v>
      </c>
      <c r="BE197" s="202">
        <f>IF(N197="základní",J197,0)</f>
        <v>0</v>
      </c>
      <c r="BF197" s="202">
        <f>IF(N197="snížená",J197,0)</f>
        <v>0</v>
      </c>
      <c r="BG197" s="202">
        <f>IF(N197="zákl. přenesená",J197,0)</f>
        <v>0</v>
      </c>
      <c r="BH197" s="202">
        <f>IF(N197="sníž. přenesená",J197,0)</f>
        <v>0</v>
      </c>
      <c r="BI197" s="202">
        <f>IF(N197="nulová",J197,0)</f>
        <v>0</v>
      </c>
      <c r="BJ197" s="23" t="s">
        <v>79</v>
      </c>
      <c r="BK197" s="202">
        <f>ROUND(I197*H197,2)</f>
        <v>0</v>
      </c>
      <c r="BL197" s="23" t="s">
        <v>175</v>
      </c>
      <c r="BM197" s="23" t="s">
        <v>2064</v>
      </c>
    </row>
    <row r="198" spans="2:65" s="10" customFormat="1" ht="29.85" customHeight="1">
      <c r="B198" s="175"/>
      <c r="C198" s="176"/>
      <c r="D198" s="177" t="s">
        <v>70</v>
      </c>
      <c r="E198" s="189" t="s">
        <v>1859</v>
      </c>
      <c r="F198" s="189" t="s">
        <v>1860</v>
      </c>
      <c r="G198" s="176"/>
      <c r="H198" s="176"/>
      <c r="I198" s="179"/>
      <c r="J198" s="190">
        <f>BK198</f>
        <v>0</v>
      </c>
      <c r="K198" s="176"/>
      <c r="L198" s="181"/>
      <c r="M198" s="182"/>
      <c r="N198" s="183"/>
      <c r="O198" s="183"/>
      <c r="P198" s="184">
        <f>SUM(P199:P200)</f>
        <v>0</v>
      </c>
      <c r="Q198" s="183"/>
      <c r="R198" s="184">
        <f>SUM(R199:R200)</f>
        <v>0</v>
      </c>
      <c r="S198" s="183"/>
      <c r="T198" s="185">
        <f>SUM(T199:T200)</f>
        <v>0</v>
      </c>
      <c r="AR198" s="186" t="s">
        <v>192</v>
      </c>
      <c r="AT198" s="187" t="s">
        <v>70</v>
      </c>
      <c r="AU198" s="187" t="s">
        <v>79</v>
      </c>
      <c r="AY198" s="186" t="s">
        <v>168</v>
      </c>
      <c r="BK198" s="188">
        <f>SUM(BK199:BK200)</f>
        <v>0</v>
      </c>
    </row>
    <row r="199" spans="2:65" s="1" customFormat="1" ht="16.5" customHeight="1">
      <c r="B199" s="40"/>
      <c r="C199" s="191" t="s">
        <v>664</v>
      </c>
      <c r="D199" s="191" t="s">
        <v>170</v>
      </c>
      <c r="E199" s="192" t="s">
        <v>1861</v>
      </c>
      <c r="F199" s="193" t="s">
        <v>2065</v>
      </c>
      <c r="G199" s="194" t="s">
        <v>1840</v>
      </c>
      <c r="H199" s="195">
        <v>1</v>
      </c>
      <c r="I199" s="196"/>
      <c r="J199" s="197">
        <f>ROUND(I199*H199,2)</f>
        <v>0</v>
      </c>
      <c r="K199" s="193" t="s">
        <v>174</v>
      </c>
      <c r="L199" s="60"/>
      <c r="M199" s="198" t="s">
        <v>21</v>
      </c>
      <c r="N199" s="199" t="s">
        <v>42</v>
      </c>
      <c r="O199" s="41"/>
      <c r="P199" s="200">
        <f>O199*H199</f>
        <v>0</v>
      </c>
      <c r="Q199" s="200">
        <v>0</v>
      </c>
      <c r="R199" s="200">
        <f>Q199*H199</f>
        <v>0</v>
      </c>
      <c r="S199" s="200">
        <v>0</v>
      </c>
      <c r="T199" s="201">
        <f>S199*H199</f>
        <v>0</v>
      </c>
      <c r="AR199" s="23" t="s">
        <v>175</v>
      </c>
      <c r="AT199" s="23" t="s">
        <v>170</v>
      </c>
      <c r="AU199" s="23" t="s">
        <v>81</v>
      </c>
      <c r="AY199" s="23" t="s">
        <v>168</v>
      </c>
      <c r="BE199" s="202">
        <f>IF(N199="základní",J199,0)</f>
        <v>0</v>
      </c>
      <c r="BF199" s="202">
        <f>IF(N199="snížená",J199,0)</f>
        <v>0</v>
      </c>
      <c r="BG199" s="202">
        <f>IF(N199="zákl. přenesená",J199,0)</f>
        <v>0</v>
      </c>
      <c r="BH199" s="202">
        <f>IF(N199="sníž. přenesená",J199,0)</f>
        <v>0</v>
      </c>
      <c r="BI199" s="202">
        <f>IF(N199="nulová",J199,0)</f>
        <v>0</v>
      </c>
      <c r="BJ199" s="23" t="s">
        <v>79</v>
      </c>
      <c r="BK199" s="202">
        <f>ROUND(I199*H199,2)</f>
        <v>0</v>
      </c>
      <c r="BL199" s="23" t="s">
        <v>175</v>
      </c>
      <c r="BM199" s="23" t="s">
        <v>2066</v>
      </c>
    </row>
    <row r="200" spans="2:65" s="1" customFormat="1" ht="25.5" customHeight="1">
      <c r="B200" s="40"/>
      <c r="C200" s="191" t="s">
        <v>671</v>
      </c>
      <c r="D200" s="191" t="s">
        <v>170</v>
      </c>
      <c r="E200" s="192" t="s">
        <v>1950</v>
      </c>
      <c r="F200" s="193" t="s">
        <v>2067</v>
      </c>
      <c r="G200" s="194" t="s">
        <v>1840</v>
      </c>
      <c r="H200" s="195">
        <v>1</v>
      </c>
      <c r="I200" s="196"/>
      <c r="J200" s="197">
        <f>ROUND(I200*H200,2)</f>
        <v>0</v>
      </c>
      <c r="K200" s="193" t="s">
        <v>21</v>
      </c>
      <c r="L200" s="60"/>
      <c r="M200" s="198" t="s">
        <v>21</v>
      </c>
      <c r="N200" s="241" t="s">
        <v>42</v>
      </c>
      <c r="O200" s="239"/>
      <c r="P200" s="242">
        <f>O200*H200</f>
        <v>0</v>
      </c>
      <c r="Q200" s="242">
        <v>0</v>
      </c>
      <c r="R200" s="242">
        <f>Q200*H200</f>
        <v>0</v>
      </c>
      <c r="S200" s="242">
        <v>0</v>
      </c>
      <c r="T200" s="243">
        <f>S200*H200</f>
        <v>0</v>
      </c>
      <c r="AR200" s="23" t="s">
        <v>175</v>
      </c>
      <c r="AT200" s="23" t="s">
        <v>170</v>
      </c>
      <c r="AU200" s="23" t="s">
        <v>81</v>
      </c>
      <c r="AY200" s="23" t="s">
        <v>168</v>
      </c>
      <c r="BE200" s="202">
        <f>IF(N200="základní",J200,0)</f>
        <v>0</v>
      </c>
      <c r="BF200" s="202">
        <f>IF(N200="snížená",J200,0)</f>
        <v>0</v>
      </c>
      <c r="BG200" s="202">
        <f>IF(N200="zákl. přenesená",J200,0)</f>
        <v>0</v>
      </c>
      <c r="BH200" s="202">
        <f>IF(N200="sníž. přenesená",J200,0)</f>
        <v>0</v>
      </c>
      <c r="BI200" s="202">
        <f>IF(N200="nulová",J200,0)</f>
        <v>0</v>
      </c>
      <c r="BJ200" s="23" t="s">
        <v>79</v>
      </c>
      <c r="BK200" s="202">
        <f>ROUND(I200*H200,2)</f>
        <v>0</v>
      </c>
      <c r="BL200" s="23" t="s">
        <v>175</v>
      </c>
      <c r="BM200" s="23" t="s">
        <v>2068</v>
      </c>
    </row>
    <row r="201" spans="2:65" s="1" customFormat="1" ht="6.95" customHeight="1">
      <c r="B201" s="55"/>
      <c r="C201" s="56"/>
      <c r="D201" s="56"/>
      <c r="E201" s="56"/>
      <c r="F201" s="56"/>
      <c r="G201" s="56"/>
      <c r="H201" s="56"/>
      <c r="I201" s="138"/>
      <c r="J201" s="56"/>
      <c r="K201" s="56"/>
      <c r="L201" s="60"/>
    </row>
  </sheetData>
  <sheetProtection algorithmName="SHA-512" hashValue="qFdpNTEYTtZY4XxdI/8Hw3j6vYBGRWJZJdDDHyby9ENOLX2CmA2QD03A4vcabq5BLnt6BBdzBWw2KquvjaRhlA==" saltValue="83EYuCpkN/xBYtpyy9JS3GUlj6E7+0BDAsuEHbDyh+eIkqGndkgRwrw3H9FFI3UWqHqbPn19uaz7KwlUgIVGSg==" spinCount="100000" sheet="1" objects="1" scenarios="1" formatColumns="0" formatRows="0" autoFilter="0"/>
  <autoFilter ref="C86:K200"/>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114</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2069</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29</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ROUND(SUM(BE86:BE147), 2)</f>
        <v>0</v>
      </c>
      <c r="G30" s="41"/>
      <c r="H30" s="41"/>
      <c r="I30" s="130">
        <v>0.21</v>
      </c>
      <c r="J30" s="129">
        <f>ROUND(ROUND((SUM(BE86:BE147)), 2)*I30, 2)</f>
        <v>0</v>
      </c>
      <c r="K30" s="44"/>
    </row>
    <row r="31" spans="2:11" s="1" customFormat="1" ht="14.45" customHeight="1">
      <c r="B31" s="40"/>
      <c r="C31" s="41"/>
      <c r="D31" s="41"/>
      <c r="E31" s="48" t="s">
        <v>43</v>
      </c>
      <c r="F31" s="129">
        <f>ROUND(SUM(BF86:BF147), 2)</f>
        <v>0</v>
      </c>
      <c r="G31" s="41"/>
      <c r="H31" s="41"/>
      <c r="I31" s="130">
        <v>0.15</v>
      </c>
      <c r="J31" s="129">
        <f>ROUND(ROUND((SUM(BF86:BF147)), 2)*I31, 2)</f>
        <v>0</v>
      </c>
      <c r="K31" s="44"/>
    </row>
    <row r="32" spans="2:11" s="1" customFormat="1" ht="14.45" hidden="1" customHeight="1">
      <c r="B32" s="40"/>
      <c r="C32" s="41"/>
      <c r="D32" s="41"/>
      <c r="E32" s="48" t="s">
        <v>44</v>
      </c>
      <c r="F32" s="129">
        <f>ROUND(SUM(BG86:BG147), 2)</f>
        <v>0</v>
      </c>
      <c r="G32" s="41"/>
      <c r="H32" s="41"/>
      <c r="I32" s="130">
        <v>0.21</v>
      </c>
      <c r="J32" s="129">
        <v>0</v>
      </c>
      <c r="K32" s="44"/>
    </row>
    <row r="33" spans="2:11" s="1" customFormat="1" ht="14.45" hidden="1" customHeight="1">
      <c r="B33" s="40"/>
      <c r="C33" s="41"/>
      <c r="D33" s="41"/>
      <c r="E33" s="48" t="s">
        <v>45</v>
      </c>
      <c r="F33" s="129">
        <f>ROUND(SUM(BH86:BH147), 2)</f>
        <v>0</v>
      </c>
      <c r="G33" s="41"/>
      <c r="H33" s="41"/>
      <c r="I33" s="130">
        <v>0.15</v>
      </c>
      <c r="J33" s="129">
        <v>0</v>
      </c>
      <c r="K33" s="44"/>
    </row>
    <row r="34" spans="2:11" s="1" customFormat="1" ht="14.45" hidden="1" customHeight="1">
      <c r="B34" s="40"/>
      <c r="C34" s="41"/>
      <c r="D34" s="41"/>
      <c r="E34" s="48" t="s">
        <v>46</v>
      </c>
      <c r="F34" s="129">
        <f>ROUND(SUM(BI86:BI147),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TZB vně - Přípoj (1) - TZB vně - Přípojky_rozvody plyn</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J86</f>
        <v>0</v>
      </c>
      <c r="K56" s="44"/>
      <c r="AU56" s="23" t="s">
        <v>145</v>
      </c>
    </row>
    <row r="57" spans="2:47" s="7" customFormat="1" ht="24.95" customHeight="1">
      <c r="B57" s="148"/>
      <c r="C57" s="149"/>
      <c r="D57" s="150" t="s">
        <v>146</v>
      </c>
      <c r="E57" s="151"/>
      <c r="F57" s="151"/>
      <c r="G57" s="151"/>
      <c r="H57" s="151"/>
      <c r="I57" s="152"/>
      <c r="J57" s="153">
        <f>J87</f>
        <v>0</v>
      </c>
      <c r="K57" s="154"/>
    </row>
    <row r="58" spans="2:47" s="8" customFormat="1" ht="19.899999999999999" customHeight="1">
      <c r="B58" s="155"/>
      <c r="C58" s="156"/>
      <c r="D58" s="157" t="s">
        <v>147</v>
      </c>
      <c r="E58" s="158"/>
      <c r="F58" s="158"/>
      <c r="G58" s="158"/>
      <c r="H58" s="158"/>
      <c r="I58" s="159"/>
      <c r="J58" s="160">
        <f>J88</f>
        <v>0</v>
      </c>
      <c r="K58" s="161"/>
    </row>
    <row r="59" spans="2:47" s="8" customFormat="1" ht="19.899999999999999" customHeight="1">
      <c r="B59" s="155"/>
      <c r="C59" s="156"/>
      <c r="D59" s="157" t="s">
        <v>369</v>
      </c>
      <c r="E59" s="158"/>
      <c r="F59" s="158"/>
      <c r="G59" s="158"/>
      <c r="H59" s="158"/>
      <c r="I59" s="159"/>
      <c r="J59" s="160">
        <f>J114</f>
        <v>0</v>
      </c>
      <c r="K59" s="161"/>
    </row>
    <row r="60" spans="2:47" s="8" customFormat="1" ht="19.899999999999999" customHeight="1">
      <c r="B60" s="155"/>
      <c r="C60" s="156"/>
      <c r="D60" s="157" t="s">
        <v>1787</v>
      </c>
      <c r="E60" s="158"/>
      <c r="F60" s="158"/>
      <c r="G60" s="158"/>
      <c r="H60" s="158"/>
      <c r="I60" s="159"/>
      <c r="J60" s="160">
        <f>J118</f>
        <v>0</v>
      </c>
      <c r="K60" s="161"/>
    </row>
    <row r="61" spans="2:47" s="8" customFormat="1" ht="19.899999999999999" customHeight="1">
      <c r="B61" s="155"/>
      <c r="C61" s="156"/>
      <c r="D61" s="157" t="s">
        <v>151</v>
      </c>
      <c r="E61" s="158"/>
      <c r="F61" s="158"/>
      <c r="G61" s="158"/>
      <c r="H61" s="158"/>
      <c r="I61" s="159"/>
      <c r="J61" s="160">
        <f>J135</f>
        <v>0</v>
      </c>
      <c r="K61" s="161"/>
    </row>
    <row r="62" spans="2:47" s="7" customFormat="1" ht="24.95" customHeight="1">
      <c r="B62" s="148"/>
      <c r="C62" s="149"/>
      <c r="D62" s="150" t="s">
        <v>371</v>
      </c>
      <c r="E62" s="151"/>
      <c r="F62" s="151"/>
      <c r="G62" s="151"/>
      <c r="H62" s="151"/>
      <c r="I62" s="152"/>
      <c r="J62" s="153">
        <f>J138</f>
        <v>0</v>
      </c>
      <c r="K62" s="154"/>
    </row>
    <row r="63" spans="2:47" s="8" customFormat="1" ht="19.899999999999999" customHeight="1">
      <c r="B63" s="155"/>
      <c r="C63" s="156"/>
      <c r="D63" s="157" t="s">
        <v>2070</v>
      </c>
      <c r="E63" s="158"/>
      <c r="F63" s="158"/>
      <c r="G63" s="158"/>
      <c r="H63" s="158"/>
      <c r="I63" s="159"/>
      <c r="J63" s="160">
        <f>J139</f>
        <v>0</v>
      </c>
      <c r="K63" s="161"/>
    </row>
    <row r="64" spans="2:47" s="7" customFormat="1" ht="24.95" customHeight="1">
      <c r="B64" s="148"/>
      <c r="C64" s="149"/>
      <c r="D64" s="150" t="s">
        <v>1788</v>
      </c>
      <c r="E64" s="151"/>
      <c r="F64" s="151"/>
      <c r="G64" s="151"/>
      <c r="H64" s="151"/>
      <c r="I64" s="152"/>
      <c r="J64" s="153">
        <f>J142</f>
        <v>0</v>
      </c>
      <c r="K64" s="154"/>
    </row>
    <row r="65" spans="2:12" s="8" customFormat="1" ht="19.899999999999999" customHeight="1">
      <c r="B65" s="155"/>
      <c r="C65" s="156"/>
      <c r="D65" s="157" t="s">
        <v>1789</v>
      </c>
      <c r="E65" s="158"/>
      <c r="F65" s="158"/>
      <c r="G65" s="158"/>
      <c r="H65" s="158"/>
      <c r="I65" s="159"/>
      <c r="J65" s="160">
        <f>J143</f>
        <v>0</v>
      </c>
      <c r="K65" s="161"/>
    </row>
    <row r="66" spans="2:12" s="8" customFormat="1" ht="19.899999999999999" customHeight="1">
      <c r="B66" s="155"/>
      <c r="C66" s="156"/>
      <c r="D66" s="157" t="s">
        <v>1790</v>
      </c>
      <c r="E66" s="158"/>
      <c r="F66" s="158"/>
      <c r="G66" s="158"/>
      <c r="H66" s="158"/>
      <c r="I66" s="159"/>
      <c r="J66" s="160">
        <f>J146</f>
        <v>0</v>
      </c>
      <c r="K66" s="161"/>
    </row>
    <row r="67" spans="2:12" s="1" customFormat="1" ht="21.75" customHeight="1">
      <c r="B67" s="40"/>
      <c r="C67" s="41"/>
      <c r="D67" s="41"/>
      <c r="E67" s="41"/>
      <c r="F67" s="41"/>
      <c r="G67" s="41"/>
      <c r="H67" s="41"/>
      <c r="I67" s="117"/>
      <c r="J67" s="41"/>
      <c r="K67" s="44"/>
    </row>
    <row r="68" spans="2:12"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0000000000003" customHeight="1">
      <c r="B73" s="40"/>
      <c r="C73" s="61" t="s">
        <v>152</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16.5" customHeight="1">
      <c r="B76" s="40"/>
      <c r="C76" s="62"/>
      <c r="D76" s="62"/>
      <c r="E76" s="378" t="str">
        <f>E7</f>
        <v>Náměstí Hloubětín</v>
      </c>
      <c r="F76" s="379"/>
      <c r="G76" s="379"/>
      <c r="H76" s="379"/>
      <c r="I76" s="162"/>
      <c r="J76" s="62"/>
      <c r="K76" s="62"/>
      <c r="L76" s="60"/>
    </row>
    <row r="77" spans="2:12" s="1" customFormat="1" ht="14.45" customHeight="1">
      <c r="B77" s="40"/>
      <c r="C77" s="64" t="s">
        <v>139</v>
      </c>
      <c r="D77" s="62"/>
      <c r="E77" s="62"/>
      <c r="F77" s="62"/>
      <c r="G77" s="62"/>
      <c r="H77" s="62"/>
      <c r="I77" s="162"/>
      <c r="J77" s="62"/>
      <c r="K77" s="62"/>
      <c r="L77" s="60"/>
    </row>
    <row r="78" spans="2:12" s="1" customFormat="1" ht="17.25" customHeight="1">
      <c r="B78" s="40"/>
      <c r="C78" s="62"/>
      <c r="D78" s="62"/>
      <c r="E78" s="353" t="str">
        <f>E9</f>
        <v>TZB vně - Přípoj (1) - TZB vně - Přípojky_rozvody plyn</v>
      </c>
      <c r="F78" s="380"/>
      <c r="G78" s="380"/>
      <c r="H78" s="380"/>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23</v>
      </c>
      <c r="D80" s="62"/>
      <c r="E80" s="62"/>
      <c r="F80" s="163" t="str">
        <f>F12</f>
        <v xml:space="preserve"> </v>
      </c>
      <c r="G80" s="62"/>
      <c r="H80" s="62"/>
      <c r="I80" s="164" t="s">
        <v>25</v>
      </c>
      <c r="J80" s="72" t="str">
        <f>IF(J12="","",J12)</f>
        <v>6. 6. 2018</v>
      </c>
      <c r="K80" s="62"/>
      <c r="L80" s="60"/>
    </row>
    <row r="81" spans="2:65" s="1" customFormat="1" ht="6.95" customHeight="1">
      <c r="B81" s="40"/>
      <c r="C81" s="62"/>
      <c r="D81" s="62"/>
      <c r="E81" s="62"/>
      <c r="F81" s="62"/>
      <c r="G81" s="62"/>
      <c r="H81" s="62"/>
      <c r="I81" s="162"/>
      <c r="J81" s="62"/>
      <c r="K81" s="62"/>
      <c r="L81" s="60"/>
    </row>
    <row r="82" spans="2:65" s="1" customFormat="1">
      <c r="B82" s="40"/>
      <c r="C82" s="64" t="s">
        <v>27</v>
      </c>
      <c r="D82" s="62"/>
      <c r="E82" s="62"/>
      <c r="F82" s="163" t="str">
        <f>E15</f>
        <v xml:space="preserve"> </v>
      </c>
      <c r="G82" s="62"/>
      <c r="H82" s="62"/>
      <c r="I82" s="164" t="s">
        <v>33</v>
      </c>
      <c r="J82" s="163" t="str">
        <f>E21</f>
        <v xml:space="preserve"> </v>
      </c>
      <c r="K82" s="62"/>
      <c r="L82" s="60"/>
    </row>
    <row r="83" spans="2:65" s="1" customFormat="1" ht="14.45" customHeight="1">
      <c r="B83" s="40"/>
      <c r="C83" s="64" t="s">
        <v>31</v>
      </c>
      <c r="D83" s="62"/>
      <c r="E83" s="62"/>
      <c r="F83" s="163" t="str">
        <f>IF(E18="","",E18)</f>
        <v/>
      </c>
      <c r="G83" s="62"/>
      <c r="H83" s="62"/>
      <c r="I83" s="162"/>
      <c r="J83" s="62"/>
      <c r="K83" s="62"/>
      <c r="L83" s="60"/>
    </row>
    <row r="84" spans="2:65" s="1" customFormat="1" ht="10.35" customHeight="1">
      <c r="B84" s="40"/>
      <c r="C84" s="62"/>
      <c r="D84" s="62"/>
      <c r="E84" s="62"/>
      <c r="F84" s="62"/>
      <c r="G84" s="62"/>
      <c r="H84" s="62"/>
      <c r="I84" s="162"/>
      <c r="J84" s="62"/>
      <c r="K84" s="62"/>
      <c r="L84" s="60"/>
    </row>
    <row r="85" spans="2:65" s="9" customFormat="1" ht="29.25" customHeight="1">
      <c r="B85" s="165"/>
      <c r="C85" s="166" t="s">
        <v>153</v>
      </c>
      <c r="D85" s="167" t="s">
        <v>56</v>
      </c>
      <c r="E85" s="167" t="s">
        <v>52</v>
      </c>
      <c r="F85" s="167" t="s">
        <v>154</v>
      </c>
      <c r="G85" s="167" t="s">
        <v>155</v>
      </c>
      <c r="H85" s="167" t="s">
        <v>156</v>
      </c>
      <c r="I85" s="168" t="s">
        <v>157</v>
      </c>
      <c r="J85" s="167" t="s">
        <v>143</v>
      </c>
      <c r="K85" s="169" t="s">
        <v>158</v>
      </c>
      <c r="L85" s="170"/>
      <c r="M85" s="80" t="s">
        <v>159</v>
      </c>
      <c r="N85" s="81" t="s">
        <v>41</v>
      </c>
      <c r="O85" s="81" t="s">
        <v>160</v>
      </c>
      <c r="P85" s="81" t="s">
        <v>161</v>
      </c>
      <c r="Q85" s="81" t="s">
        <v>162</v>
      </c>
      <c r="R85" s="81" t="s">
        <v>163</v>
      </c>
      <c r="S85" s="81" t="s">
        <v>164</v>
      </c>
      <c r="T85" s="82" t="s">
        <v>165</v>
      </c>
    </row>
    <row r="86" spans="2:65" s="1" customFormat="1" ht="29.25" customHeight="1">
      <c r="B86" s="40"/>
      <c r="C86" s="86" t="s">
        <v>144</v>
      </c>
      <c r="D86" s="62"/>
      <c r="E86" s="62"/>
      <c r="F86" s="62"/>
      <c r="G86" s="62"/>
      <c r="H86" s="62"/>
      <c r="I86" s="162"/>
      <c r="J86" s="171">
        <f>BK86</f>
        <v>0</v>
      </c>
      <c r="K86" s="62"/>
      <c r="L86" s="60"/>
      <c r="M86" s="83"/>
      <c r="N86" s="84"/>
      <c r="O86" s="84"/>
      <c r="P86" s="172">
        <f>P87+P138+P142</f>
        <v>0</v>
      </c>
      <c r="Q86" s="84"/>
      <c r="R86" s="172">
        <f>R87+R138+R142</f>
        <v>0</v>
      </c>
      <c r="S86" s="84"/>
      <c r="T86" s="173">
        <f>T87+T138+T142</f>
        <v>0</v>
      </c>
      <c r="AT86" s="23" t="s">
        <v>70</v>
      </c>
      <c r="AU86" s="23" t="s">
        <v>145</v>
      </c>
      <c r="BK86" s="174">
        <f>BK87+BK138+BK142</f>
        <v>0</v>
      </c>
    </row>
    <row r="87" spans="2:65" s="10" customFormat="1" ht="37.35" customHeight="1">
      <c r="B87" s="175"/>
      <c r="C87" s="176"/>
      <c r="D87" s="177" t="s">
        <v>70</v>
      </c>
      <c r="E87" s="178" t="s">
        <v>166</v>
      </c>
      <c r="F87" s="178" t="s">
        <v>167</v>
      </c>
      <c r="G87" s="176"/>
      <c r="H87" s="176"/>
      <c r="I87" s="179"/>
      <c r="J87" s="180">
        <f>BK87</f>
        <v>0</v>
      </c>
      <c r="K87" s="176"/>
      <c r="L87" s="181"/>
      <c r="M87" s="182"/>
      <c r="N87" s="183"/>
      <c r="O87" s="183"/>
      <c r="P87" s="184">
        <f>P88+P114+P118+P135</f>
        <v>0</v>
      </c>
      <c r="Q87" s="183"/>
      <c r="R87" s="184">
        <f>R88+R114+R118+R135</f>
        <v>0</v>
      </c>
      <c r="S87" s="183"/>
      <c r="T87" s="185">
        <f>T88+T114+T118+T135</f>
        <v>0</v>
      </c>
      <c r="AR87" s="186" t="s">
        <v>79</v>
      </c>
      <c r="AT87" s="187" t="s">
        <v>70</v>
      </c>
      <c r="AU87" s="187" t="s">
        <v>71</v>
      </c>
      <c r="AY87" s="186" t="s">
        <v>168</v>
      </c>
      <c r="BK87" s="188">
        <f>BK88+BK114+BK118+BK135</f>
        <v>0</v>
      </c>
    </row>
    <row r="88" spans="2:65" s="10" customFormat="1" ht="19.899999999999999" customHeight="1">
      <c r="B88" s="175"/>
      <c r="C88" s="176"/>
      <c r="D88" s="177" t="s">
        <v>70</v>
      </c>
      <c r="E88" s="189" t="s">
        <v>79</v>
      </c>
      <c r="F88" s="189" t="s">
        <v>169</v>
      </c>
      <c r="G88" s="176"/>
      <c r="H88" s="176"/>
      <c r="I88" s="179"/>
      <c r="J88" s="190">
        <f>BK88</f>
        <v>0</v>
      </c>
      <c r="K88" s="176"/>
      <c r="L88" s="181"/>
      <c r="M88" s="182"/>
      <c r="N88" s="183"/>
      <c r="O88" s="183"/>
      <c r="P88" s="184">
        <f>SUM(P89:P113)</f>
        <v>0</v>
      </c>
      <c r="Q88" s="183"/>
      <c r="R88" s="184">
        <f>SUM(R89:R113)</f>
        <v>0</v>
      </c>
      <c r="S88" s="183"/>
      <c r="T88" s="185">
        <f>SUM(T89:T113)</f>
        <v>0</v>
      </c>
      <c r="AR88" s="186" t="s">
        <v>79</v>
      </c>
      <c r="AT88" s="187" t="s">
        <v>70</v>
      </c>
      <c r="AU88" s="187" t="s">
        <v>79</v>
      </c>
      <c r="AY88" s="186" t="s">
        <v>168</v>
      </c>
      <c r="BK88" s="188">
        <f>SUM(BK89:BK113)</f>
        <v>0</v>
      </c>
    </row>
    <row r="89" spans="2:65" s="1" customFormat="1" ht="25.5" customHeight="1">
      <c r="B89" s="40"/>
      <c r="C89" s="191" t="s">
        <v>79</v>
      </c>
      <c r="D89" s="191" t="s">
        <v>170</v>
      </c>
      <c r="E89" s="192" t="s">
        <v>2071</v>
      </c>
      <c r="F89" s="193" t="s">
        <v>2072</v>
      </c>
      <c r="G89" s="194" t="s">
        <v>205</v>
      </c>
      <c r="H89" s="195">
        <v>68.400000000000006</v>
      </c>
      <c r="I89" s="196"/>
      <c r="J89" s="197">
        <f>ROUND(I89*H89,2)</f>
        <v>0</v>
      </c>
      <c r="K89" s="193" t="s">
        <v>174</v>
      </c>
      <c r="L89" s="60"/>
      <c r="M89" s="198" t="s">
        <v>21</v>
      </c>
      <c r="N89" s="199" t="s">
        <v>42</v>
      </c>
      <c r="O89" s="41"/>
      <c r="P89" s="200">
        <f>O89*H89</f>
        <v>0</v>
      </c>
      <c r="Q89" s="200">
        <v>0</v>
      </c>
      <c r="R89" s="200">
        <f>Q89*H89</f>
        <v>0</v>
      </c>
      <c r="S89" s="200">
        <v>0</v>
      </c>
      <c r="T89" s="201">
        <f>S89*H89</f>
        <v>0</v>
      </c>
      <c r="AR89" s="23" t="s">
        <v>175</v>
      </c>
      <c r="AT89" s="23" t="s">
        <v>170</v>
      </c>
      <c r="AU89" s="23" t="s">
        <v>81</v>
      </c>
      <c r="AY89" s="23" t="s">
        <v>168</v>
      </c>
      <c r="BE89" s="202">
        <f>IF(N89="základní",J89,0)</f>
        <v>0</v>
      </c>
      <c r="BF89" s="202">
        <f>IF(N89="snížená",J89,0)</f>
        <v>0</v>
      </c>
      <c r="BG89" s="202">
        <f>IF(N89="zákl. přenesená",J89,0)</f>
        <v>0</v>
      </c>
      <c r="BH89" s="202">
        <f>IF(N89="sníž. přenesená",J89,0)</f>
        <v>0</v>
      </c>
      <c r="BI89" s="202">
        <f>IF(N89="nulová",J89,0)</f>
        <v>0</v>
      </c>
      <c r="BJ89" s="23" t="s">
        <v>79</v>
      </c>
      <c r="BK89" s="202">
        <f>ROUND(I89*H89,2)</f>
        <v>0</v>
      </c>
      <c r="BL89" s="23" t="s">
        <v>175</v>
      </c>
      <c r="BM89" s="23" t="s">
        <v>81</v>
      </c>
    </row>
    <row r="90" spans="2:65" s="11" customFormat="1" ht="13.5">
      <c r="B90" s="206"/>
      <c r="C90" s="207"/>
      <c r="D90" s="203" t="s">
        <v>182</v>
      </c>
      <c r="E90" s="208" t="s">
        <v>21</v>
      </c>
      <c r="F90" s="209" t="s">
        <v>2073</v>
      </c>
      <c r="G90" s="207"/>
      <c r="H90" s="210">
        <v>68.400000000000006</v>
      </c>
      <c r="I90" s="211"/>
      <c r="J90" s="207"/>
      <c r="K90" s="207"/>
      <c r="L90" s="212"/>
      <c r="M90" s="213"/>
      <c r="N90" s="214"/>
      <c r="O90" s="214"/>
      <c r="P90" s="214"/>
      <c r="Q90" s="214"/>
      <c r="R90" s="214"/>
      <c r="S90" s="214"/>
      <c r="T90" s="215"/>
      <c r="AT90" s="216" t="s">
        <v>182</v>
      </c>
      <c r="AU90" s="216" t="s">
        <v>81</v>
      </c>
      <c r="AV90" s="11" t="s">
        <v>81</v>
      </c>
      <c r="AW90" s="11" t="s">
        <v>34</v>
      </c>
      <c r="AX90" s="11" t="s">
        <v>71</v>
      </c>
      <c r="AY90" s="216" t="s">
        <v>168</v>
      </c>
    </row>
    <row r="91" spans="2:65" s="12" customFormat="1" ht="13.5">
      <c r="B91" s="217"/>
      <c r="C91" s="218"/>
      <c r="D91" s="203" t="s">
        <v>182</v>
      </c>
      <c r="E91" s="219" t="s">
        <v>21</v>
      </c>
      <c r="F91" s="220" t="s">
        <v>184</v>
      </c>
      <c r="G91" s="218"/>
      <c r="H91" s="221">
        <v>68.400000000000006</v>
      </c>
      <c r="I91" s="222"/>
      <c r="J91" s="218"/>
      <c r="K91" s="218"/>
      <c r="L91" s="223"/>
      <c r="M91" s="224"/>
      <c r="N91" s="225"/>
      <c r="O91" s="225"/>
      <c r="P91" s="225"/>
      <c r="Q91" s="225"/>
      <c r="R91" s="225"/>
      <c r="S91" s="225"/>
      <c r="T91" s="226"/>
      <c r="AT91" s="227" t="s">
        <v>182</v>
      </c>
      <c r="AU91" s="227" t="s">
        <v>81</v>
      </c>
      <c r="AV91" s="12" t="s">
        <v>175</v>
      </c>
      <c r="AW91" s="12" t="s">
        <v>34</v>
      </c>
      <c r="AX91" s="12" t="s">
        <v>79</v>
      </c>
      <c r="AY91" s="227" t="s">
        <v>168</v>
      </c>
    </row>
    <row r="92" spans="2:65" s="1" customFormat="1" ht="38.25" customHeight="1">
      <c r="B92" s="40"/>
      <c r="C92" s="191" t="s">
        <v>81</v>
      </c>
      <c r="D92" s="191" t="s">
        <v>170</v>
      </c>
      <c r="E92" s="192" t="s">
        <v>1802</v>
      </c>
      <c r="F92" s="193" t="s">
        <v>1803</v>
      </c>
      <c r="G92" s="194" t="s">
        <v>205</v>
      </c>
      <c r="H92" s="195">
        <v>20.52</v>
      </c>
      <c r="I92" s="196"/>
      <c r="J92" s="197">
        <f>ROUND(I92*H92,2)</f>
        <v>0</v>
      </c>
      <c r="K92" s="193" t="s">
        <v>174</v>
      </c>
      <c r="L92" s="60"/>
      <c r="M92" s="198" t="s">
        <v>21</v>
      </c>
      <c r="N92" s="199" t="s">
        <v>42</v>
      </c>
      <c r="O92" s="41"/>
      <c r="P92" s="200">
        <f>O92*H92</f>
        <v>0</v>
      </c>
      <c r="Q92" s="200">
        <v>0</v>
      </c>
      <c r="R92" s="200">
        <f>Q92*H92</f>
        <v>0</v>
      </c>
      <c r="S92" s="200">
        <v>0</v>
      </c>
      <c r="T92" s="201">
        <f>S92*H92</f>
        <v>0</v>
      </c>
      <c r="AR92" s="23" t="s">
        <v>175</v>
      </c>
      <c r="AT92" s="23" t="s">
        <v>170</v>
      </c>
      <c r="AU92" s="23" t="s">
        <v>81</v>
      </c>
      <c r="AY92" s="23" t="s">
        <v>168</v>
      </c>
      <c r="BE92" s="202">
        <f>IF(N92="základní",J92,0)</f>
        <v>0</v>
      </c>
      <c r="BF92" s="202">
        <f>IF(N92="snížená",J92,0)</f>
        <v>0</v>
      </c>
      <c r="BG92" s="202">
        <f>IF(N92="zákl. přenesená",J92,0)</f>
        <v>0</v>
      </c>
      <c r="BH92" s="202">
        <f>IF(N92="sníž. přenesená",J92,0)</f>
        <v>0</v>
      </c>
      <c r="BI92" s="202">
        <f>IF(N92="nulová",J92,0)</f>
        <v>0</v>
      </c>
      <c r="BJ92" s="23" t="s">
        <v>79</v>
      </c>
      <c r="BK92" s="202">
        <f>ROUND(I92*H92,2)</f>
        <v>0</v>
      </c>
      <c r="BL92" s="23" t="s">
        <v>175</v>
      </c>
      <c r="BM92" s="23" t="s">
        <v>175</v>
      </c>
    </row>
    <row r="93" spans="2:65" s="13" customFormat="1" ht="13.5">
      <c r="B93" s="247"/>
      <c r="C93" s="248"/>
      <c r="D93" s="203" t="s">
        <v>182</v>
      </c>
      <c r="E93" s="249" t="s">
        <v>21</v>
      </c>
      <c r="F93" s="250" t="s">
        <v>1796</v>
      </c>
      <c r="G93" s="248"/>
      <c r="H93" s="249" t="s">
        <v>21</v>
      </c>
      <c r="I93" s="251"/>
      <c r="J93" s="248"/>
      <c r="K93" s="248"/>
      <c r="L93" s="252"/>
      <c r="M93" s="253"/>
      <c r="N93" s="254"/>
      <c r="O93" s="254"/>
      <c r="P93" s="254"/>
      <c r="Q93" s="254"/>
      <c r="R93" s="254"/>
      <c r="S93" s="254"/>
      <c r="T93" s="255"/>
      <c r="AT93" s="256" t="s">
        <v>182</v>
      </c>
      <c r="AU93" s="256" t="s">
        <v>81</v>
      </c>
      <c r="AV93" s="13" t="s">
        <v>79</v>
      </c>
      <c r="AW93" s="13" t="s">
        <v>34</v>
      </c>
      <c r="AX93" s="13" t="s">
        <v>71</v>
      </c>
      <c r="AY93" s="256" t="s">
        <v>168</v>
      </c>
    </row>
    <row r="94" spans="2:65" s="13" customFormat="1" ht="13.5">
      <c r="B94" s="247"/>
      <c r="C94" s="248"/>
      <c r="D94" s="203" t="s">
        <v>182</v>
      </c>
      <c r="E94" s="249" t="s">
        <v>21</v>
      </c>
      <c r="F94" s="250" t="s">
        <v>2074</v>
      </c>
      <c r="G94" s="248"/>
      <c r="H94" s="249" t="s">
        <v>21</v>
      </c>
      <c r="I94" s="251"/>
      <c r="J94" s="248"/>
      <c r="K94" s="248"/>
      <c r="L94" s="252"/>
      <c r="M94" s="253"/>
      <c r="N94" s="254"/>
      <c r="O94" s="254"/>
      <c r="P94" s="254"/>
      <c r="Q94" s="254"/>
      <c r="R94" s="254"/>
      <c r="S94" s="254"/>
      <c r="T94" s="255"/>
      <c r="AT94" s="256" t="s">
        <v>182</v>
      </c>
      <c r="AU94" s="256" t="s">
        <v>81</v>
      </c>
      <c r="AV94" s="13" t="s">
        <v>79</v>
      </c>
      <c r="AW94" s="13" t="s">
        <v>34</v>
      </c>
      <c r="AX94" s="13" t="s">
        <v>71</v>
      </c>
      <c r="AY94" s="256" t="s">
        <v>168</v>
      </c>
    </row>
    <row r="95" spans="2:65" s="11" customFormat="1" ht="13.5">
      <c r="B95" s="206"/>
      <c r="C95" s="207"/>
      <c r="D95" s="203" t="s">
        <v>182</v>
      </c>
      <c r="E95" s="208" t="s">
        <v>21</v>
      </c>
      <c r="F95" s="209" t="s">
        <v>2075</v>
      </c>
      <c r="G95" s="207"/>
      <c r="H95" s="210">
        <v>20.52</v>
      </c>
      <c r="I95" s="211"/>
      <c r="J95" s="207"/>
      <c r="K95" s="207"/>
      <c r="L95" s="212"/>
      <c r="M95" s="213"/>
      <c r="N95" s="214"/>
      <c r="O95" s="214"/>
      <c r="P95" s="214"/>
      <c r="Q95" s="214"/>
      <c r="R95" s="214"/>
      <c r="S95" s="214"/>
      <c r="T95" s="215"/>
      <c r="AT95" s="216" t="s">
        <v>182</v>
      </c>
      <c r="AU95" s="216" t="s">
        <v>81</v>
      </c>
      <c r="AV95" s="11" t="s">
        <v>81</v>
      </c>
      <c r="AW95" s="11" t="s">
        <v>34</v>
      </c>
      <c r="AX95" s="11" t="s">
        <v>71</v>
      </c>
      <c r="AY95" s="216" t="s">
        <v>168</v>
      </c>
    </row>
    <row r="96" spans="2:65" s="12" customFormat="1" ht="13.5">
      <c r="B96" s="217"/>
      <c r="C96" s="218"/>
      <c r="D96" s="203" t="s">
        <v>182</v>
      </c>
      <c r="E96" s="219" t="s">
        <v>21</v>
      </c>
      <c r="F96" s="220" t="s">
        <v>184</v>
      </c>
      <c r="G96" s="218"/>
      <c r="H96" s="221">
        <v>20.52</v>
      </c>
      <c r="I96" s="222"/>
      <c r="J96" s="218"/>
      <c r="K96" s="218"/>
      <c r="L96" s="223"/>
      <c r="M96" s="224"/>
      <c r="N96" s="225"/>
      <c r="O96" s="225"/>
      <c r="P96" s="225"/>
      <c r="Q96" s="225"/>
      <c r="R96" s="225"/>
      <c r="S96" s="225"/>
      <c r="T96" s="226"/>
      <c r="AT96" s="227" t="s">
        <v>182</v>
      </c>
      <c r="AU96" s="227" t="s">
        <v>81</v>
      </c>
      <c r="AV96" s="12" t="s">
        <v>175</v>
      </c>
      <c r="AW96" s="12" t="s">
        <v>34</v>
      </c>
      <c r="AX96" s="12" t="s">
        <v>79</v>
      </c>
      <c r="AY96" s="227" t="s">
        <v>168</v>
      </c>
    </row>
    <row r="97" spans="2:65" s="1" customFormat="1" ht="38.25" customHeight="1">
      <c r="B97" s="40"/>
      <c r="C97" s="191" t="s">
        <v>185</v>
      </c>
      <c r="D97" s="191" t="s">
        <v>170</v>
      </c>
      <c r="E97" s="192" t="s">
        <v>1811</v>
      </c>
      <c r="F97" s="193" t="s">
        <v>1812</v>
      </c>
      <c r="G97" s="194" t="s">
        <v>205</v>
      </c>
      <c r="H97" s="195">
        <v>68.400000000000006</v>
      </c>
      <c r="I97" s="196"/>
      <c r="J97" s="197">
        <f t="shared" ref="J97:J102" si="0">ROUND(I97*H97,2)</f>
        <v>0</v>
      </c>
      <c r="K97" s="193" t="s">
        <v>174</v>
      </c>
      <c r="L97" s="60"/>
      <c r="M97" s="198" t="s">
        <v>21</v>
      </c>
      <c r="N97" s="199" t="s">
        <v>42</v>
      </c>
      <c r="O97" s="41"/>
      <c r="P97" s="200">
        <f t="shared" ref="P97:P102" si="1">O97*H97</f>
        <v>0</v>
      </c>
      <c r="Q97" s="200">
        <v>0</v>
      </c>
      <c r="R97" s="200">
        <f t="shared" ref="R97:R102" si="2">Q97*H97</f>
        <v>0</v>
      </c>
      <c r="S97" s="200">
        <v>0</v>
      </c>
      <c r="T97" s="201">
        <f t="shared" ref="T97:T102" si="3">S97*H97</f>
        <v>0</v>
      </c>
      <c r="AR97" s="23" t="s">
        <v>175</v>
      </c>
      <c r="AT97" s="23" t="s">
        <v>170</v>
      </c>
      <c r="AU97" s="23" t="s">
        <v>81</v>
      </c>
      <c r="AY97" s="23" t="s">
        <v>168</v>
      </c>
      <c r="BE97" s="202">
        <f t="shared" ref="BE97:BE102" si="4">IF(N97="základní",J97,0)</f>
        <v>0</v>
      </c>
      <c r="BF97" s="202">
        <f t="shared" ref="BF97:BF102" si="5">IF(N97="snížená",J97,0)</f>
        <v>0</v>
      </c>
      <c r="BG97" s="202">
        <f t="shared" ref="BG97:BG102" si="6">IF(N97="zákl. přenesená",J97,0)</f>
        <v>0</v>
      </c>
      <c r="BH97" s="202">
        <f t="shared" ref="BH97:BH102" si="7">IF(N97="sníž. přenesená",J97,0)</f>
        <v>0</v>
      </c>
      <c r="BI97" s="202">
        <f t="shared" ref="BI97:BI102" si="8">IF(N97="nulová",J97,0)</f>
        <v>0</v>
      </c>
      <c r="BJ97" s="23" t="s">
        <v>79</v>
      </c>
      <c r="BK97" s="202">
        <f t="shared" ref="BK97:BK102" si="9">ROUND(I97*H97,2)</f>
        <v>0</v>
      </c>
      <c r="BL97" s="23" t="s">
        <v>175</v>
      </c>
      <c r="BM97" s="23" t="s">
        <v>198</v>
      </c>
    </row>
    <row r="98" spans="2:65" s="1" customFormat="1" ht="38.25" customHeight="1">
      <c r="B98" s="40"/>
      <c r="C98" s="191" t="s">
        <v>175</v>
      </c>
      <c r="D98" s="191" t="s">
        <v>170</v>
      </c>
      <c r="E98" s="192" t="s">
        <v>1813</v>
      </c>
      <c r="F98" s="193" t="s">
        <v>1814</v>
      </c>
      <c r="G98" s="194" t="s">
        <v>205</v>
      </c>
      <c r="H98" s="195">
        <v>95.76</v>
      </c>
      <c r="I98" s="196"/>
      <c r="J98" s="197">
        <f t="shared" si="0"/>
        <v>0</v>
      </c>
      <c r="K98" s="193" t="s">
        <v>174</v>
      </c>
      <c r="L98" s="60"/>
      <c r="M98" s="198" t="s">
        <v>21</v>
      </c>
      <c r="N98" s="199" t="s">
        <v>42</v>
      </c>
      <c r="O98" s="41"/>
      <c r="P98" s="200">
        <f t="shared" si="1"/>
        <v>0</v>
      </c>
      <c r="Q98" s="200">
        <v>0</v>
      </c>
      <c r="R98" s="200">
        <f t="shared" si="2"/>
        <v>0</v>
      </c>
      <c r="S98" s="200">
        <v>0</v>
      </c>
      <c r="T98" s="201">
        <f t="shared" si="3"/>
        <v>0</v>
      </c>
      <c r="AR98" s="23" t="s">
        <v>175</v>
      </c>
      <c r="AT98" s="23" t="s">
        <v>170</v>
      </c>
      <c r="AU98" s="23" t="s">
        <v>81</v>
      </c>
      <c r="AY98" s="23" t="s">
        <v>168</v>
      </c>
      <c r="BE98" s="202">
        <f t="shared" si="4"/>
        <v>0</v>
      </c>
      <c r="BF98" s="202">
        <f t="shared" si="5"/>
        <v>0</v>
      </c>
      <c r="BG98" s="202">
        <f t="shared" si="6"/>
        <v>0</v>
      </c>
      <c r="BH98" s="202">
        <f t="shared" si="7"/>
        <v>0</v>
      </c>
      <c r="BI98" s="202">
        <f t="shared" si="8"/>
        <v>0</v>
      </c>
      <c r="BJ98" s="23" t="s">
        <v>79</v>
      </c>
      <c r="BK98" s="202">
        <f t="shared" si="9"/>
        <v>0</v>
      </c>
      <c r="BL98" s="23" t="s">
        <v>175</v>
      </c>
      <c r="BM98" s="23" t="s">
        <v>208</v>
      </c>
    </row>
    <row r="99" spans="2:65" s="1" customFormat="1" ht="38.25" customHeight="1">
      <c r="B99" s="40"/>
      <c r="C99" s="191" t="s">
        <v>192</v>
      </c>
      <c r="D99" s="191" t="s">
        <v>170</v>
      </c>
      <c r="E99" s="192" t="s">
        <v>213</v>
      </c>
      <c r="F99" s="193" t="s">
        <v>214</v>
      </c>
      <c r="G99" s="194" t="s">
        <v>205</v>
      </c>
      <c r="H99" s="195">
        <v>20.52</v>
      </c>
      <c r="I99" s="196"/>
      <c r="J99" s="197">
        <f t="shared" si="0"/>
        <v>0</v>
      </c>
      <c r="K99" s="193" t="s">
        <v>174</v>
      </c>
      <c r="L99" s="60"/>
      <c r="M99" s="198" t="s">
        <v>21</v>
      </c>
      <c r="N99" s="199" t="s">
        <v>42</v>
      </c>
      <c r="O99" s="41"/>
      <c r="P99" s="200">
        <f t="shared" si="1"/>
        <v>0</v>
      </c>
      <c r="Q99" s="200">
        <v>0</v>
      </c>
      <c r="R99" s="200">
        <f t="shared" si="2"/>
        <v>0</v>
      </c>
      <c r="S99" s="200">
        <v>0</v>
      </c>
      <c r="T99" s="201">
        <f t="shared" si="3"/>
        <v>0</v>
      </c>
      <c r="AR99" s="23" t="s">
        <v>175</v>
      </c>
      <c r="AT99" s="23" t="s">
        <v>170</v>
      </c>
      <c r="AU99" s="23" t="s">
        <v>81</v>
      </c>
      <c r="AY99" s="23" t="s">
        <v>168</v>
      </c>
      <c r="BE99" s="202">
        <f t="shared" si="4"/>
        <v>0</v>
      </c>
      <c r="BF99" s="202">
        <f t="shared" si="5"/>
        <v>0</v>
      </c>
      <c r="BG99" s="202">
        <f t="shared" si="6"/>
        <v>0</v>
      </c>
      <c r="BH99" s="202">
        <f t="shared" si="7"/>
        <v>0</v>
      </c>
      <c r="BI99" s="202">
        <f t="shared" si="8"/>
        <v>0</v>
      </c>
      <c r="BJ99" s="23" t="s">
        <v>79</v>
      </c>
      <c r="BK99" s="202">
        <f t="shared" si="9"/>
        <v>0</v>
      </c>
      <c r="BL99" s="23" t="s">
        <v>175</v>
      </c>
      <c r="BM99" s="23" t="s">
        <v>217</v>
      </c>
    </row>
    <row r="100" spans="2:65" s="1" customFormat="1" ht="25.5" customHeight="1">
      <c r="B100" s="40"/>
      <c r="C100" s="191" t="s">
        <v>198</v>
      </c>
      <c r="D100" s="191" t="s">
        <v>170</v>
      </c>
      <c r="E100" s="192" t="s">
        <v>404</v>
      </c>
      <c r="F100" s="193" t="s">
        <v>405</v>
      </c>
      <c r="G100" s="194" t="s">
        <v>205</v>
      </c>
      <c r="H100" s="195">
        <v>68.400000000000006</v>
      </c>
      <c r="I100" s="196"/>
      <c r="J100" s="197">
        <f t="shared" si="0"/>
        <v>0</v>
      </c>
      <c r="K100" s="193" t="s">
        <v>174</v>
      </c>
      <c r="L100" s="60"/>
      <c r="M100" s="198" t="s">
        <v>21</v>
      </c>
      <c r="N100" s="199" t="s">
        <v>42</v>
      </c>
      <c r="O100" s="41"/>
      <c r="P100" s="200">
        <f t="shared" si="1"/>
        <v>0</v>
      </c>
      <c r="Q100" s="200">
        <v>0</v>
      </c>
      <c r="R100" s="200">
        <f t="shared" si="2"/>
        <v>0</v>
      </c>
      <c r="S100" s="200">
        <v>0</v>
      </c>
      <c r="T100" s="201">
        <f t="shared" si="3"/>
        <v>0</v>
      </c>
      <c r="AR100" s="23" t="s">
        <v>175</v>
      </c>
      <c r="AT100" s="23" t="s">
        <v>170</v>
      </c>
      <c r="AU100" s="23" t="s">
        <v>81</v>
      </c>
      <c r="AY100" s="23" t="s">
        <v>168</v>
      </c>
      <c r="BE100" s="202">
        <f t="shared" si="4"/>
        <v>0</v>
      </c>
      <c r="BF100" s="202">
        <f t="shared" si="5"/>
        <v>0</v>
      </c>
      <c r="BG100" s="202">
        <f t="shared" si="6"/>
        <v>0</v>
      </c>
      <c r="BH100" s="202">
        <f t="shared" si="7"/>
        <v>0</v>
      </c>
      <c r="BI100" s="202">
        <f t="shared" si="8"/>
        <v>0</v>
      </c>
      <c r="BJ100" s="23" t="s">
        <v>79</v>
      </c>
      <c r="BK100" s="202">
        <f t="shared" si="9"/>
        <v>0</v>
      </c>
      <c r="BL100" s="23" t="s">
        <v>175</v>
      </c>
      <c r="BM100" s="23" t="s">
        <v>227</v>
      </c>
    </row>
    <row r="101" spans="2:65" s="1" customFormat="1" ht="16.5" customHeight="1">
      <c r="B101" s="40"/>
      <c r="C101" s="191" t="s">
        <v>202</v>
      </c>
      <c r="D101" s="191" t="s">
        <v>170</v>
      </c>
      <c r="E101" s="192" t="s">
        <v>228</v>
      </c>
      <c r="F101" s="193" t="s">
        <v>229</v>
      </c>
      <c r="G101" s="194" t="s">
        <v>205</v>
      </c>
      <c r="H101" s="195">
        <v>20.52</v>
      </c>
      <c r="I101" s="196"/>
      <c r="J101" s="197">
        <f t="shared" si="0"/>
        <v>0</v>
      </c>
      <c r="K101" s="193" t="s">
        <v>174</v>
      </c>
      <c r="L101" s="60"/>
      <c r="M101" s="198" t="s">
        <v>21</v>
      </c>
      <c r="N101" s="199" t="s">
        <v>42</v>
      </c>
      <c r="O101" s="41"/>
      <c r="P101" s="200">
        <f t="shared" si="1"/>
        <v>0</v>
      </c>
      <c r="Q101" s="200">
        <v>0</v>
      </c>
      <c r="R101" s="200">
        <f t="shared" si="2"/>
        <v>0</v>
      </c>
      <c r="S101" s="200">
        <v>0</v>
      </c>
      <c r="T101" s="201">
        <f t="shared" si="3"/>
        <v>0</v>
      </c>
      <c r="AR101" s="23" t="s">
        <v>175</v>
      </c>
      <c r="AT101" s="23" t="s">
        <v>170</v>
      </c>
      <c r="AU101" s="23" t="s">
        <v>81</v>
      </c>
      <c r="AY101" s="23" t="s">
        <v>168</v>
      </c>
      <c r="BE101" s="202">
        <f t="shared" si="4"/>
        <v>0</v>
      </c>
      <c r="BF101" s="202">
        <f t="shared" si="5"/>
        <v>0</v>
      </c>
      <c r="BG101" s="202">
        <f t="shared" si="6"/>
        <v>0</v>
      </c>
      <c r="BH101" s="202">
        <f t="shared" si="7"/>
        <v>0</v>
      </c>
      <c r="BI101" s="202">
        <f t="shared" si="8"/>
        <v>0</v>
      </c>
      <c r="BJ101" s="23" t="s">
        <v>79</v>
      </c>
      <c r="BK101" s="202">
        <f t="shared" si="9"/>
        <v>0</v>
      </c>
      <c r="BL101" s="23" t="s">
        <v>175</v>
      </c>
      <c r="BM101" s="23" t="s">
        <v>239</v>
      </c>
    </row>
    <row r="102" spans="2:65" s="1" customFormat="1" ht="25.5" customHeight="1">
      <c r="B102" s="40"/>
      <c r="C102" s="191" t="s">
        <v>208</v>
      </c>
      <c r="D102" s="191" t="s">
        <v>170</v>
      </c>
      <c r="E102" s="192" t="s">
        <v>233</v>
      </c>
      <c r="F102" s="193" t="s">
        <v>234</v>
      </c>
      <c r="G102" s="194" t="s">
        <v>235</v>
      </c>
      <c r="H102" s="195">
        <v>41.04</v>
      </c>
      <c r="I102" s="196"/>
      <c r="J102" s="197">
        <f t="shared" si="0"/>
        <v>0</v>
      </c>
      <c r="K102" s="193" t="s">
        <v>174</v>
      </c>
      <c r="L102" s="60"/>
      <c r="M102" s="198" t="s">
        <v>21</v>
      </c>
      <c r="N102" s="199" t="s">
        <v>42</v>
      </c>
      <c r="O102" s="41"/>
      <c r="P102" s="200">
        <f t="shared" si="1"/>
        <v>0</v>
      </c>
      <c r="Q102" s="200">
        <v>0</v>
      </c>
      <c r="R102" s="200">
        <f t="shared" si="2"/>
        <v>0</v>
      </c>
      <c r="S102" s="200">
        <v>0</v>
      </c>
      <c r="T102" s="201">
        <f t="shared" si="3"/>
        <v>0</v>
      </c>
      <c r="AR102" s="23" t="s">
        <v>175</v>
      </c>
      <c r="AT102" s="23" t="s">
        <v>170</v>
      </c>
      <c r="AU102" s="23" t="s">
        <v>81</v>
      </c>
      <c r="AY102" s="23" t="s">
        <v>168</v>
      </c>
      <c r="BE102" s="202">
        <f t="shared" si="4"/>
        <v>0</v>
      </c>
      <c r="BF102" s="202">
        <f t="shared" si="5"/>
        <v>0</v>
      </c>
      <c r="BG102" s="202">
        <f t="shared" si="6"/>
        <v>0</v>
      </c>
      <c r="BH102" s="202">
        <f t="shared" si="7"/>
        <v>0</v>
      </c>
      <c r="BI102" s="202">
        <f t="shared" si="8"/>
        <v>0</v>
      </c>
      <c r="BJ102" s="23" t="s">
        <v>79</v>
      </c>
      <c r="BK102" s="202">
        <f t="shared" si="9"/>
        <v>0</v>
      </c>
      <c r="BL102" s="23" t="s">
        <v>175</v>
      </c>
      <c r="BM102" s="23" t="s">
        <v>427</v>
      </c>
    </row>
    <row r="103" spans="2:65" s="13" customFormat="1" ht="13.5">
      <c r="B103" s="247"/>
      <c r="C103" s="248"/>
      <c r="D103" s="203" t="s">
        <v>182</v>
      </c>
      <c r="E103" s="249" t="s">
        <v>21</v>
      </c>
      <c r="F103" s="250" t="s">
        <v>1815</v>
      </c>
      <c r="G103" s="248"/>
      <c r="H103" s="249" t="s">
        <v>21</v>
      </c>
      <c r="I103" s="251"/>
      <c r="J103" s="248"/>
      <c r="K103" s="248"/>
      <c r="L103" s="252"/>
      <c r="M103" s="253"/>
      <c r="N103" s="254"/>
      <c r="O103" s="254"/>
      <c r="P103" s="254"/>
      <c r="Q103" s="254"/>
      <c r="R103" s="254"/>
      <c r="S103" s="254"/>
      <c r="T103" s="255"/>
      <c r="AT103" s="256" t="s">
        <v>182</v>
      </c>
      <c r="AU103" s="256" t="s">
        <v>81</v>
      </c>
      <c r="AV103" s="13" t="s">
        <v>79</v>
      </c>
      <c r="AW103" s="13" t="s">
        <v>34</v>
      </c>
      <c r="AX103" s="13" t="s">
        <v>71</v>
      </c>
      <c r="AY103" s="256" t="s">
        <v>168</v>
      </c>
    </row>
    <row r="104" spans="2:65" s="11" customFormat="1" ht="13.5">
      <c r="B104" s="206"/>
      <c r="C104" s="207"/>
      <c r="D104" s="203" t="s">
        <v>182</v>
      </c>
      <c r="E104" s="208" t="s">
        <v>21</v>
      </c>
      <c r="F104" s="209" t="s">
        <v>2076</v>
      </c>
      <c r="G104" s="207"/>
      <c r="H104" s="210">
        <v>41.04</v>
      </c>
      <c r="I104" s="211"/>
      <c r="J104" s="207"/>
      <c r="K104" s="207"/>
      <c r="L104" s="212"/>
      <c r="M104" s="213"/>
      <c r="N104" s="214"/>
      <c r="O104" s="214"/>
      <c r="P104" s="214"/>
      <c r="Q104" s="214"/>
      <c r="R104" s="214"/>
      <c r="S104" s="214"/>
      <c r="T104" s="215"/>
      <c r="AT104" s="216" t="s">
        <v>182</v>
      </c>
      <c r="AU104" s="216" t="s">
        <v>81</v>
      </c>
      <c r="AV104" s="11" t="s">
        <v>81</v>
      </c>
      <c r="AW104" s="11" t="s">
        <v>34</v>
      </c>
      <c r="AX104" s="11" t="s">
        <v>71</v>
      </c>
      <c r="AY104" s="216" t="s">
        <v>168</v>
      </c>
    </row>
    <row r="105" spans="2:65" s="12" customFormat="1" ht="13.5">
      <c r="B105" s="217"/>
      <c r="C105" s="218"/>
      <c r="D105" s="203" t="s">
        <v>182</v>
      </c>
      <c r="E105" s="219" t="s">
        <v>21</v>
      </c>
      <c r="F105" s="220" t="s">
        <v>184</v>
      </c>
      <c r="G105" s="218"/>
      <c r="H105" s="221">
        <v>41.04</v>
      </c>
      <c r="I105" s="222"/>
      <c r="J105" s="218"/>
      <c r="K105" s="218"/>
      <c r="L105" s="223"/>
      <c r="M105" s="224"/>
      <c r="N105" s="225"/>
      <c r="O105" s="225"/>
      <c r="P105" s="225"/>
      <c r="Q105" s="225"/>
      <c r="R105" s="225"/>
      <c r="S105" s="225"/>
      <c r="T105" s="226"/>
      <c r="AT105" s="227" t="s">
        <v>182</v>
      </c>
      <c r="AU105" s="227" t="s">
        <v>81</v>
      </c>
      <c r="AV105" s="12" t="s">
        <v>175</v>
      </c>
      <c r="AW105" s="12" t="s">
        <v>34</v>
      </c>
      <c r="AX105" s="12" t="s">
        <v>79</v>
      </c>
      <c r="AY105" s="227" t="s">
        <v>168</v>
      </c>
    </row>
    <row r="106" spans="2:65" s="1" customFormat="1" ht="25.5" customHeight="1">
      <c r="B106" s="40"/>
      <c r="C106" s="191" t="s">
        <v>212</v>
      </c>
      <c r="D106" s="191" t="s">
        <v>170</v>
      </c>
      <c r="E106" s="192" t="s">
        <v>1817</v>
      </c>
      <c r="F106" s="193" t="s">
        <v>1818</v>
      </c>
      <c r="G106" s="194" t="s">
        <v>205</v>
      </c>
      <c r="H106" s="195">
        <v>47.88</v>
      </c>
      <c r="I106" s="196"/>
      <c r="J106" s="197">
        <f>ROUND(I106*H106,2)</f>
        <v>0</v>
      </c>
      <c r="K106" s="193" t="s">
        <v>174</v>
      </c>
      <c r="L106" s="60"/>
      <c r="M106" s="198" t="s">
        <v>21</v>
      </c>
      <c r="N106" s="199" t="s">
        <v>42</v>
      </c>
      <c r="O106" s="41"/>
      <c r="P106" s="200">
        <f>O106*H106</f>
        <v>0</v>
      </c>
      <c r="Q106" s="200">
        <v>0</v>
      </c>
      <c r="R106" s="200">
        <f>Q106*H106</f>
        <v>0</v>
      </c>
      <c r="S106" s="200">
        <v>0</v>
      </c>
      <c r="T106" s="201">
        <f>S106*H106</f>
        <v>0</v>
      </c>
      <c r="AR106" s="23" t="s">
        <v>175</v>
      </c>
      <c r="AT106" s="23" t="s">
        <v>170</v>
      </c>
      <c r="AU106" s="23" t="s">
        <v>81</v>
      </c>
      <c r="AY106" s="23" t="s">
        <v>168</v>
      </c>
      <c r="BE106" s="202">
        <f>IF(N106="základní",J106,0)</f>
        <v>0</v>
      </c>
      <c r="BF106" s="202">
        <f>IF(N106="snížená",J106,0)</f>
        <v>0</v>
      </c>
      <c r="BG106" s="202">
        <f>IF(N106="zákl. přenesená",J106,0)</f>
        <v>0</v>
      </c>
      <c r="BH106" s="202">
        <f>IF(N106="sníž. přenesená",J106,0)</f>
        <v>0</v>
      </c>
      <c r="BI106" s="202">
        <f>IF(N106="nulová",J106,0)</f>
        <v>0</v>
      </c>
      <c r="BJ106" s="23" t="s">
        <v>79</v>
      </c>
      <c r="BK106" s="202">
        <f>ROUND(I106*H106,2)</f>
        <v>0</v>
      </c>
      <c r="BL106" s="23" t="s">
        <v>175</v>
      </c>
      <c r="BM106" s="23" t="s">
        <v>259</v>
      </c>
    </row>
    <row r="107" spans="2:65" s="1" customFormat="1" ht="38.25" customHeight="1">
      <c r="B107" s="40"/>
      <c r="C107" s="191" t="s">
        <v>217</v>
      </c>
      <c r="D107" s="191" t="s">
        <v>170</v>
      </c>
      <c r="E107" s="192" t="s">
        <v>1819</v>
      </c>
      <c r="F107" s="193" t="s">
        <v>1820</v>
      </c>
      <c r="G107" s="194" t="s">
        <v>205</v>
      </c>
      <c r="H107" s="195">
        <v>15.96</v>
      </c>
      <c r="I107" s="196"/>
      <c r="J107" s="197">
        <f>ROUND(I107*H107,2)</f>
        <v>0</v>
      </c>
      <c r="K107" s="193" t="s">
        <v>174</v>
      </c>
      <c r="L107" s="60"/>
      <c r="M107" s="198" t="s">
        <v>21</v>
      </c>
      <c r="N107" s="199" t="s">
        <v>42</v>
      </c>
      <c r="O107" s="41"/>
      <c r="P107" s="200">
        <f>O107*H107</f>
        <v>0</v>
      </c>
      <c r="Q107" s="200">
        <v>0</v>
      </c>
      <c r="R107" s="200">
        <f>Q107*H107</f>
        <v>0</v>
      </c>
      <c r="S107" s="200">
        <v>0</v>
      </c>
      <c r="T107" s="201">
        <f>S107*H107</f>
        <v>0</v>
      </c>
      <c r="AR107" s="23" t="s">
        <v>175</v>
      </c>
      <c r="AT107" s="23" t="s">
        <v>170</v>
      </c>
      <c r="AU107" s="23" t="s">
        <v>81</v>
      </c>
      <c r="AY107" s="23" t="s">
        <v>168</v>
      </c>
      <c r="BE107" s="202">
        <f>IF(N107="základní",J107,0)</f>
        <v>0</v>
      </c>
      <c r="BF107" s="202">
        <f>IF(N107="snížená",J107,0)</f>
        <v>0</v>
      </c>
      <c r="BG107" s="202">
        <f>IF(N107="zákl. přenesená",J107,0)</f>
        <v>0</v>
      </c>
      <c r="BH107" s="202">
        <f>IF(N107="sníž. přenesená",J107,0)</f>
        <v>0</v>
      </c>
      <c r="BI107" s="202">
        <f>IF(N107="nulová",J107,0)</f>
        <v>0</v>
      </c>
      <c r="BJ107" s="23" t="s">
        <v>79</v>
      </c>
      <c r="BK107" s="202">
        <f>ROUND(I107*H107,2)</f>
        <v>0</v>
      </c>
      <c r="BL107" s="23" t="s">
        <v>175</v>
      </c>
      <c r="BM107" s="23" t="s">
        <v>270</v>
      </c>
    </row>
    <row r="108" spans="2:65" s="11" customFormat="1" ht="13.5">
      <c r="B108" s="206"/>
      <c r="C108" s="207"/>
      <c r="D108" s="203" t="s">
        <v>182</v>
      </c>
      <c r="E108" s="208" t="s">
        <v>21</v>
      </c>
      <c r="F108" s="209" t="s">
        <v>2077</v>
      </c>
      <c r="G108" s="207"/>
      <c r="H108" s="210">
        <v>15.96</v>
      </c>
      <c r="I108" s="211"/>
      <c r="J108" s="207"/>
      <c r="K108" s="207"/>
      <c r="L108" s="212"/>
      <c r="M108" s="213"/>
      <c r="N108" s="214"/>
      <c r="O108" s="214"/>
      <c r="P108" s="214"/>
      <c r="Q108" s="214"/>
      <c r="R108" s="214"/>
      <c r="S108" s="214"/>
      <c r="T108" s="215"/>
      <c r="AT108" s="216" t="s">
        <v>182</v>
      </c>
      <c r="AU108" s="216" t="s">
        <v>81</v>
      </c>
      <c r="AV108" s="11" t="s">
        <v>81</v>
      </c>
      <c r="AW108" s="11" t="s">
        <v>34</v>
      </c>
      <c r="AX108" s="11" t="s">
        <v>71</v>
      </c>
      <c r="AY108" s="216" t="s">
        <v>168</v>
      </c>
    </row>
    <row r="109" spans="2:65" s="12" customFormat="1" ht="13.5">
      <c r="B109" s="217"/>
      <c r="C109" s="218"/>
      <c r="D109" s="203" t="s">
        <v>182</v>
      </c>
      <c r="E109" s="219" t="s">
        <v>21</v>
      </c>
      <c r="F109" s="220" t="s">
        <v>184</v>
      </c>
      <c r="G109" s="218"/>
      <c r="H109" s="221">
        <v>15.96</v>
      </c>
      <c r="I109" s="222"/>
      <c r="J109" s="218"/>
      <c r="K109" s="218"/>
      <c r="L109" s="223"/>
      <c r="M109" s="224"/>
      <c r="N109" s="225"/>
      <c r="O109" s="225"/>
      <c r="P109" s="225"/>
      <c r="Q109" s="225"/>
      <c r="R109" s="225"/>
      <c r="S109" s="225"/>
      <c r="T109" s="226"/>
      <c r="AT109" s="227" t="s">
        <v>182</v>
      </c>
      <c r="AU109" s="227" t="s">
        <v>81</v>
      </c>
      <c r="AV109" s="12" t="s">
        <v>175</v>
      </c>
      <c r="AW109" s="12" t="s">
        <v>34</v>
      </c>
      <c r="AX109" s="12" t="s">
        <v>79</v>
      </c>
      <c r="AY109" s="227" t="s">
        <v>168</v>
      </c>
    </row>
    <row r="110" spans="2:65" s="1" customFormat="1" ht="16.5" customHeight="1">
      <c r="B110" s="40"/>
      <c r="C110" s="228" t="s">
        <v>222</v>
      </c>
      <c r="D110" s="228" t="s">
        <v>260</v>
      </c>
      <c r="E110" s="229" t="s">
        <v>1822</v>
      </c>
      <c r="F110" s="230" t="s">
        <v>1823</v>
      </c>
      <c r="G110" s="231" t="s">
        <v>235</v>
      </c>
      <c r="H110" s="232">
        <v>31.92</v>
      </c>
      <c r="I110" s="233"/>
      <c r="J110" s="234">
        <f>ROUND(I110*H110,2)</f>
        <v>0</v>
      </c>
      <c r="K110" s="230" t="s">
        <v>174</v>
      </c>
      <c r="L110" s="235"/>
      <c r="M110" s="236" t="s">
        <v>21</v>
      </c>
      <c r="N110" s="237" t="s">
        <v>42</v>
      </c>
      <c r="O110" s="41"/>
      <c r="P110" s="200">
        <f>O110*H110</f>
        <v>0</v>
      </c>
      <c r="Q110" s="200">
        <v>0</v>
      </c>
      <c r="R110" s="200">
        <f>Q110*H110</f>
        <v>0</v>
      </c>
      <c r="S110" s="200">
        <v>0</v>
      </c>
      <c r="T110" s="201">
        <f>S110*H110</f>
        <v>0</v>
      </c>
      <c r="AR110" s="23" t="s">
        <v>208</v>
      </c>
      <c r="AT110" s="23" t="s">
        <v>260</v>
      </c>
      <c r="AU110" s="23" t="s">
        <v>81</v>
      </c>
      <c r="AY110" s="23" t="s">
        <v>168</v>
      </c>
      <c r="BE110" s="202">
        <f>IF(N110="základní",J110,0)</f>
        <v>0</v>
      </c>
      <c r="BF110" s="202">
        <f>IF(N110="snížená",J110,0)</f>
        <v>0</v>
      </c>
      <c r="BG110" s="202">
        <f>IF(N110="zákl. přenesená",J110,0)</f>
        <v>0</v>
      </c>
      <c r="BH110" s="202">
        <f>IF(N110="sníž. přenesená",J110,0)</f>
        <v>0</v>
      </c>
      <c r="BI110" s="202">
        <f>IF(N110="nulová",J110,0)</f>
        <v>0</v>
      </c>
      <c r="BJ110" s="23" t="s">
        <v>79</v>
      </c>
      <c r="BK110" s="202">
        <f>ROUND(I110*H110,2)</f>
        <v>0</v>
      </c>
      <c r="BL110" s="23" t="s">
        <v>175</v>
      </c>
      <c r="BM110" s="23" t="s">
        <v>279</v>
      </c>
    </row>
    <row r="111" spans="2:65" s="13" customFormat="1" ht="13.5">
      <c r="B111" s="247"/>
      <c r="C111" s="248"/>
      <c r="D111" s="203" t="s">
        <v>182</v>
      </c>
      <c r="E111" s="249" t="s">
        <v>21</v>
      </c>
      <c r="F111" s="250" t="s">
        <v>1824</v>
      </c>
      <c r="G111" s="248"/>
      <c r="H111" s="249" t="s">
        <v>21</v>
      </c>
      <c r="I111" s="251"/>
      <c r="J111" s="248"/>
      <c r="K111" s="248"/>
      <c r="L111" s="252"/>
      <c r="M111" s="253"/>
      <c r="N111" s="254"/>
      <c r="O111" s="254"/>
      <c r="P111" s="254"/>
      <c r="Q111" s="254"/>
      <c r="R111" s="254"/>
      <c r="S111" s="254"/>
      <c r="T111" s="255"/>
      <c r="AT111" s="256" t="s">
        <v>182</v>
      </c>
      <c r="AU111" s="256" t="s">
        <v>81</v>
      </c>
      <c r="AV111" s="13" t="s">
        <v>79</v>
      </c>
      <c r="AW111" s="13" t="s">
        <v>34</v>
      </c>
      <c r="AX111" s="13" t="s">
        <v>71</v>
      </c>
      <c r="AY111" s="256" t="s">
        <v>168</v>
      </c>
    </row>
    <row r="112" spans="2:65" s="11" customFormat="1" ht="13.5">
      <c r="B112" s="206"/>
      <c r="C112" s="207"/>
      <c r="D112" s="203" t="s">
        <v>182</v>
      </c>
      <c r="E112" s="208" t="s">
        <v>21</v>
      </c>
      <c r="F112" s="209" t="s">
        <v>2078</v>
      </c>
      <c r="G112" s="207"/>
      <c r="H112" s="210">
        <v>31.92</v>
      </c>
      <c r="I112" s="211"/>
      <c r="J112" s="207"/>
      <c r="K112" s="207"/>
      <c r="L112" s="212"/>
      <c r="M112" s="213"/>
      <c r="N112" s="214"/>
      <c r="O112" s="214"/>
      <c r="P112" s="214"/>
      <c r="Q112" s="214"/>
      <c r="R112" s="214"/>
      <c r="S112" s="214"/>
      <c r="T112" s="215"/>
      <c r="AT112" s="216" t="s">
        <v>182</v>
      </c>
      <c r="AU112" s="216" t="s">
        <v>81</v>
      </c>
      <c r="AV112" s="11" t="s">
        <v>81</v>
      </c>
      <c r="AW112" s="11" t="s">
        <v>34</v>
      </c>
      <c r="AX112" s="11" t="s">
        <v>71</v>
      </c>
      <c r="AY112" s="216" t="s">
        <v>168</v>
      </c>
    </row>
    <row r="113" spans="2:65" s="12" customFormat="1" ht="13.5">
      <c r="B113" s="217"/>
      <c r="C113" s="218"/>
      <c r="D113" s="203" t="s">
        <v>182</v>
      </c>
      <c r="E113" s="219" t="s">
        <v>21</v>
      </c>
      <c r="F113" s="220" t="s">
        <v>184</v>
      </c>
      <c r="G113" s="218"/>
      <c r="H113" s="221">
        <v>31.92</v>
      </c>
      <c r="I113" s="222"/>
      <c r="J113" s="218"/>
      <c r="K113" s="218"/>
      <c r="L113" s="223"/>
      <c r="M113" s="224"/>
      <c r="N113" s="225"/>
      <c r="O113" s="225"/>
      <c r="P113" s="225"/>
      <c r="Q113" s="225"/>
      <c r="R113" s="225"/>
      <c r="S113" s="225"/>
      <c r="T113" s="226"/>
      <c r="AT113" s="227" t="s">
        <v>182</v>
      </c>
      <c r="AU113" s="227" t="s">
        <v>81</v>
      </c>
      <c r="AV113" s="12" t="s">
        <v>175</v>
      </c>
      <c r="AW113" s="12" t="s">
        <v>34</v>
      </c>
      <c r="AX113" s="12" t="s">
        <v>79</v>
      </c>
      <c r="AY113" s="227" t="s">
        <v>168</v>
      </c>
    </row>
    <row r="114" spans="2:65" s="10" customFormat="1" ht="29.85" customHeight="1">
      <c r="B114" s="175"/>
      <c r="C114" s="176"/>
      <c r="D114" s="177" t="s">
        <v>70</v>
      </c>
      <c r="E114" s="189" t="s">
        <v>175</v>
      </c>
      <c r="F114" s="189" t="s">
        <v>464</v>
      </c>
      <c r="G114" s="176"/>
      <c r="H114" s="176"/>
      <c r="I114" s="179"/>
      <c r="J114" s="190">
        <f>BK114</f>
        <v>0</v>
      </c>
      <c r="K114" s="176"/>
      <c r="L114" s="181"/>
      <c r="M114" s="182"/>
      <c r="N114" s="183"/>
      <c r="O114" s="183"/>
      <c r="P114" s="184">
        <f>SUM(P115:P117)</f>
        <v>0</v>
      </c>
      <c r="Q114" s="183"/>
      <c r="R114" s="184">
        <f>SUM(R115:R117)</f>
        <v>0</v>
      </c>
      <c r="S114" s="183"/>
      <c r="T114" s="185">
        <f>SUM(T115:T117)</f>
        <v>0</v>
      </c>
      <c r="AR114" s="186" t="s">
        <v>79</v>
      </c>
      <c r="AT114" s="187" t="s">
        <v>70</v>
      </c>
      <c r="AU114" s="187" t="s">
        <v>79</v>
      </c>
      <c r="AY114" s="186" t="s">
        <v>168</v>
      </c>
      <c r="BK114" s="188">
        <f>SUM(BK115:BK117)</f>
        <v>0</v>
      </c>
    </row>
    <row r="115" spans="2:65" s="1" customFormat="1" ht="25.5" customHeight="1">
      <c r="B115" s="40"/>
      <c r="C115" s="191" t="s">
        <v>227</v>
      </c>
      <c r="D115" s="191" t="s">
        <v>170</v>
      </c>
      <c r="E115" s="192" t="s">
        <v>1826</v>
      </c>
      <c r="F115" s="193" t="s">
        <v>1827</v>
      </c>
      <c r="G115" s="194" t="s">
        <v>205</v>
      </c>
      <c r="H115" s="195">
        <v>4.5599999999999996</v>
      </c>
      <c r="I115" s="196"/>
      <c r="J115" s="197">
        <f>ROUND(I115*H115,2)</f>
        <v>0</v>
      </c>
      <c r="K115" s="193" t="s">
        <v>174</v>
      </c>
      <c r="L115" s="60"/>
      <c r="M115" s="198" t="s">
        <v>21</v>
      </c>
      <c r="N115" s="199" t="s">
        <v>42</v>
      </c>
      <c r="O115" s="41"/>
      <c r="P115" s="200">
        <f>O115*H115</f>
        <v>0</v>
      </c>
      <c r="Q115" s="200">
        <v>0</v>
      </c>
      <c r="R115" s="200">
        <f>Q115*H115</f>
        <v>0</v>
      </c>
      <c r="S115" s="200">
        <v>0</v>
      </c>
      <c r="T115" s="201">
        <f>S115*H115</f>
        <v>0</v>
      </c>
      <c r="AR115" s="23" t="s">
        <v>175</v>
      </c>
      <c r="AT115" s="23" t="s">
        <v>170</v>
      </c>
      <c r="AU115" s="23" t="s">
        <v>81</v>
      </c>
      <c r="AY115" s="23" t="s">
        <v>168</v>
      </c>
      <c r="BE115" s="202">
        <f>IF(N115="základní",J115,0)</f>
        <v>0</v>
      </c>
      <c r="BF115" s="202">
        <f>IF(N115="snížená",J115,0)</f>
        <v>0</v>
      </c>
      <c r="BG115" s="202">
        <f>IF(N115="zákl. přenesená",J115,0)</f>
        <v>0</v>
      </c>
      <c r="BH115" s="202">
        <f>IF(N115="sníž. přenesená",J115,0)</f>
        <v>0</v>
      </c>
      <c r="BI115" s="202">
        <f>IF(N115="nulová",J115,0)</f>
        <v>0</v>
      </c>
      <c r="BJ115" s="23" t="s">
        <v>79</v>
      </c>
      <c r="BK115" s="202">
        <f>ROUND(I115*H115,2)</f>
        <v>0</v>
      </c>
      <c r="BL115" s="23" t="s">
        <v>175</v>
      </c>
      <c r="BM115" s="23" t="s">
        <v>289</v>
      </c>
    </row>
    <row r="116" spans="2:65" s="11" customFormat="1" ht="13.5">
      <c r="B116" s="206"/>
      <c r="C116" s="207"/>
      <c r="D116" s="203" t="s">
        <v>182</v>
      </c>
      <c r="E116" s="208" t="s">
        <v>21</v>
      </c>
      <c r="F116" s="209" t="s">
        <v>2079</v>
      </c>
      <c r="G116" s="207"/>
      <c r="H116" s="210">
        <v>4.5599999999999996</v>
      </c>
      <c r="I116" s="211"/>
      <c r="J116" s="207"/>
      <c r="K116" s="207"/>
      <c r="L116" s="212"/>
      <c r="M116" s="213"/>
      <c r="N116" s="214"/>
      <c r="O116" s="214"/>
      <c r="P116" s="214"/>
      <c r="Q116" s="214"/>
      <c r="R116" s="214"/>
      <c r="S116" s="214"/>
      <c r="T116" s="215"/>
      <c r="AT116" s="216" t="s">
        <v>182</v>
      </c>
      <c r="AU116" s="216" t="s">
        <v>81</v>
      </c>
      <c r="AV116" s="11" t="s">
        <v>81</v>
      </c>
      <c r="AW116" s="11" t="s">
        <v>34</v>
      </c>
      <c r="AX116" s="11" t="s">
        <v>71</v>
      </c>
      <c r="AY116" s="216" t="s">
        <v>168</v>
      </c>
    </row>
    <row r="117" spans="2:65" s="12" customFormat="1" ht="13.5">
      <c r="B117" s="217"/>
      <c r="C117" s="218"/>
      <c r="D117" s="203" t="s">
        <v>182</v>
      </c>
      <c r="E117" s="219" t="s">
        <v>21</v>
      </c>
      <c r="F117" s="220" t="s">
        <v>184</v>
      </c>
      <c r="G117" s="218"/>
      <c r="H117" s="221">
        <v>4.5599999999999996</v>
      </c>
      <c r="I117" s="222"/>
      <c r="J117" s="218"/>
      <c r="K117" s="218"/>
      <c r="L117" s="223"/>
      <c r="M117" s="224"/>
      <c r="N117" s="225"/>
      <c r="O117" s="225"/>
      <c r="P117" s="225"/>
      <c r="Q117" s="225"/>
      <c r="R117" s="225"/>
      <c r="S117" s="225"/>
      <c r="T117" s="226"/>
      <c r="AT117" s="227" t="s">
        <v>182</v>
      </c>
      <c r="AU117" s="227" t="s">
        <v>81</v>
      </c>
      <c r="AV117" s="12" t="s">
        <v>175</v>
      </c>
      <c r="AW117" s="12" t="s">
        <v>34</v>
      </c>
      <c r="AX117" s="12" t="s">
        <v>79</v>
      </c>
      <c r="AY117" s="227" t="s">
        <v>168</v>
      </c>
    </row>
    <row r="118" spans="2:65" s="10" customFormat="1" ht="29.85" customHeight="1">
      <c r="B118" s="175"/>
      <c r="C118" s="176"/>
      <c r="D118" s="177" t="s">
        <v>70</v>
      </c>
      <c r="E118" s="189" t="s">
        <v>208</v>
      </c>
      <c r="F118" s="189" t="s">
        <v>1829</v>
      </c>
      <c r="G118" s="176"/>
      <c r="H118" s="176"/>
      <c r="I118" s="179"/>
      <c r="J118" s="190">
        <f>BK118</f>
        <v>0</v>
      </c>
      <c r="K118" s="176"/>
      <c r="L118" s="181"/>
      <c r="M118" s="182"/>
      <c r="N118" s="183"/>
      <c r="O118" s="183"/>
      <c r="P118" s="184">
        <f>SUM(P119:P134)</f>
        <v>0</v>
      </c>
      <c r="Q118" s="183"/>
      <c r="R118" s="184">
        <f>SUM(R119:R134)</f>
        <v>0</v>
      </c>
      <c r="S118" s="183"/>
      <c r="T118" s="185">
        <f>SUM(T119:T134)</f>
        <v>0</v>
      </c>
      <c r="AR118" s="186" t="s">
        <v>79</v>
      </c>
      <c r="AT118" s="187" t="s">
        <v>70</v>
      </c>
      <c r="AU118" s="187" t="s">
        <v>79</v>
      </c>
      <c r="AY118" s="186" t="s">
        <v>168</v>
      </c>
      <c r="BK118" s="188">
        <f>SUM(BK119:BK134)</f>
        <v>0</v>
      </c>
    </row>
    <row r="119" spans="2:65" s="1" customFormat="1" ht="25.5" customHeight="1">
      <c r="B119" s="40"/>
      <c r="C119" s="191" t="s">
        <v>232</v>
      </c>
      <c r="D119" s="191" t="s">
        <v>170</v>
      </c>
      <c r="E119" s="192" t="s">
        <v>2080</v>
      </c>
      <c r="F119" s="193" t="s">
        <v>2081</v>
      </c>
      <c r="G119" s="194" t="s">
        <v>195</v>
      </c>
      <c r="H119" s="195">
        <v>21</v>
      </c>
      <c r="I119" s="196"/>
      <c r="J119" s="197">
        <f t="shared" ref="J119:J134" si="10">ROUND(I119*H119,2)</f>
        <v>0</v>
      </c>
      <c r="K119" s="193" t="s">
        <v>174</v>
      </c>
      <c r="L119" s="60"/>
      <c r="M119" s="198" t="s">
        <v>21</v>
      </c>
      <c r="N119" s="199" t="s">
        <v>42</v>
      </c>
      <c r="O119" s="41"/>
      <c r="P119" s="200">
        <f t="shared" ref="P119:P134" si="11">O119*H119</f>
        <v>0</v>
      </c>
      <c r="Q119" s="200">
        <v>0</v>
      </c>
      <c r="R119" s="200">
        <f t="shared" ref="R119:R134" si="12">Q119*H119</f>
        <v>0</v>
      </c>
      <c r="S119" s="200">
        <v>0</v>
      </c>
      <c r="T119" s="201">
        <f t="shared" ref="T119:T134" si="13">S119*H119</f>
        <v>0</v>
      </c>
      <c r="AR119" s="23" t="s">
        <v>175</v>
      </c>
      <c r="AT119" s="23" t="s">
        <v>170</v>
      </c>
      <c r="AU119" s="23" t="s">
        <v>81</v>
      </c>
      <c r="AY119" s="23" t="s">
        <v>168</v>
      </c>
      <c r="BE119" s="202">
        <f t="shared" ref="BE119:BE134" si="14">IF(N119="základní",J119,0)</f>
        <v>0</v>
      </c>
      <c r="BF119" s="202">
        <f t="shared" ref="BF119:BF134" si="15">IF(N119="snížená",J119,0)</f>
        <v>0</v>
      </c>
      <c r="BG119" s="202">
        <f t="shared" ref="BG119:BG134" si="16">IF(N119="zákl. přenesená",J119,0)</f>
        <v>0</v>
      </c>
      <c r="BH119" s="202">
        <f t="shared" ref="BH119:BH134" si="17">IF(N119="sníž. přenesená",J119,0)</f>
        <v>0</v>
      </c>
      <c r="BI119" s="202">
        <f t="shared" ref="BI119:BI134" si="18">IF(N119="nulová",J119,0)</f>
        <v>0</v>
      </c>
      <c r="BJ119" s="23" t="s">
        <v>79</v>
      </c>
      <c r="BK119" s="202">
        <f t="shared" ref="BK119:BK134" si="19">ROUND(I119*H119,2)</f>
        <v>0</v>
      </c>
      <c r="BL119" s="23" t="s">
        <v>175</v>
      </c>
      <c r="BM119" s="23" t="s">
        <v>299</v>
      </c>
    </row>
    <row r="120" spans="2:65" s="1" customFormat="1" ht="16.5" customHeight="1">
      <c r="B120" s="40"/>
      <c r="C120" s="228" t="s">
        <v>239</v>
      </c>
      <c r="D120" s="228" t="s">
        <v>260</v>
      </c>
      <c r="E120" s="229" t="s">
        <v>2082</v>
      </c>
      <c r="F120" s="230" t="s">
        <v>2083</v>
      </c>
      <c r="G120" s="231" t="s">
        <v>195</v>
      </c>
      <c r="H120" s="232">
        <v>21</v>
      </c>
      <c r="I120" s="233"/>
      <c r="J120" s="234">
        <f t="shared" si="10"/>
        <v>0</v>
      </c>
      <c r="K120" s="230" t="s">
        <v>174</v>
      </c>
      <c r="L120" s="235"/>
      <c r="M120" s="236" t="s">
        <v>21</v>
      </c>
      <c r="N120" s="237" t="s">
        <v>42</v>
      </c>
      <c r="O120" s="41"/>
      <c r="P120" s="200">
        <f t="shared" si="11"/>
        <v>0</v>
      </c>
      <c r="Q120" s="200">
        <v>0</v>
      </c>
      <c r="R120" s="200">
        <f t="shared" si="12"/>
        <v>0</v>
      </c>
      <c r="S120" s="200">
        <v>0</v>
      </c>
      <c r="T120" s="201">
        <f t="shared" si="13"/>
        <v>0</v>
      </c>
      <c r="AR120" s="23" t="s">
        <v>208</v>
      </c>
      <c r="AT120" s="23" t="s">
        <v>260</v>
      </c>
      <c r="AU120" s="23" t="s">
        <v>81</v>
      </c>
      <c r="AY120" s="23" t="s">
        <v>168</v>
      </c>
      <c r="BE120" s="202">
        <f t="shared" si="14"/>
        <v>0</v>
      </c>
      <c r="BF120" s="202">
        <f t="shared" si="15"/>
        <v>0</v>
      </c>
      <c r="BG120" s="202">
        <f t="shared" si="16"/>
        <v>0</v>
      </c>
      <c r="BH120" s="202">
        <f t="shared" si="17"/>
        <v>0</v>
      </c>
      <c r="BI120" s="202">
        <f t="shared" si="18"/>
        <v>0</v>
      </c>
      <c r="BJ120" s="23" t="s">
        <v>79</v>
      </c>
      <c r="BK120" s="202">
        <f t="shared" si="19"/>
        <v>0</v>
      </c>
      <c r="BL120" s="23" t="s">
        <v>175</v>
      </c>
      <c r="BM120" s="23" t="s">
        <v>308</v>
      </c>
    </row>
    <row r="121" spans="2:65" s="1" customFormat="1" ht="25.5" customHeight="1">
      <c r="B121" s="40"/>
      <c r="C121" s="191" t="s">
        <v>10</v>
      </c>
      <c r="D121" s="191" t="s">
        <v>170</v>
      </c>
      <c r="E121" s="192" t="s">
        <v>2084</v>
      </c>
      <c r="F121" s="193" t="s">
        <v>2085</v>
      </c>
      <c r="G121" s="194" t="s">
        <v>195</v>
      </c>
      <c r="H121" s="195">
        <v>36</v>
      </c>
      <c r="I121" s="196"/>
      <c r="J121" s="197">
        <f t="shared" si="10"/>
        <v>0</v>
      </c>
      <c r="K121" s="193" t="s">
        <v>174</v>
      </c>
      <c r="L121" s="60"/>
      <c r="M121" s="198" t="s">
        <v>21</v>
      </c>
      <c r="N121" s="199" t="s">
        <v>42</v>
      </c>
      <c r="O121" s="41"/>
      <c r="P121" s="200">
        <f t="shared" si="11"/>
        <v>0</v>
      </c>
      <c r="Q121" s="200">
        <v>0</v>
      </c>
      <c r="R121" s="200">
        <f t="shared" si="12"/>
        <v>0</v>
      </c>
      <c r="S121" s="200">
        <v>0</v>
      </c>
      <c r="T121" s="201">
        <f t="shared" si="13"/>
        <v>0</v>
      </c>
      <c r="AR121" s="23" t="s">
        <v>175</v>
      </c>
      <c r="AT121" s="23" t="s">
        <v>170</v>
      </c>
      <c r="AU121" s="23" t="s">
        <v>81</v>
      </c>
      <c r="AY121" s="23" t="s">
        <v>168</v>
      </c>
      <c r="BE121" s="202">
        <f t="shared" si="14"/>
        <v>0</v>
      </c>
      <c r="BF121" s="202">
        <f t="shared" si="15"/>
        <v>0</v>
      </c>
      <c r="BG121" s="202">
        <f t="shared" si="16"/>
        <v>0</v>
      </c>
      <c r="BH121" s="202">
        <f t="shared" si="17"/>
        <v>0</v>
      </c>
      <c r="BI121" s="202">
        <f t="shared" si="18"/>
        <v>0</v>
      </c>
      <c r="BJ121" s="23" t="s">
        <v>79</v>
      </c>
      <c r="BK121" s="202">
        <f t="shared" si="19"/>
        <v>0</v>
      </c>
      <c r="BL121" s="23" t="s">
        <v>175</v>
      </c>
      <c r="BM121" s="23" t="s">
        <v>319</v>
      </c>
    </row>
    <row r="122" spans="2:65" s="1" customFormat="1" ht="16.5" customHeight="1">
      <c r="B122" s="40"/>
      <c r="C122" s="228" t="s">
        <v>427</v>
      </c>
      <c r="D122" s="228" t="s">
        <v>260</v>
      </c>
      <c r="E122" s="229" t="s">
        <v>2086</v>
      </c>
      <c r="F122" s="230" t="s">
        <v>2087</v>
      </c>
      <c r="G122" s="231" t="s">
        <v>195</v>
      </c>
      <c r="H122" s="232">
        <v>36</v>
      </c>
      <c r="I122" s="233"/>
      <c r="J122" s="234">
        <f t="shared" si="10"/>
        <v>0</v>
      </c>
      <c r="K122" s="230" t="s">
        <v>174</v>
      </c>
      <c r="L122" s="235"/>
      <c r="M122" s="236" t="s">
        <v>21</v>
      </c>
      <c r="N122" s="237" t="s">
        <v>42</v>
      </c>
      <c r="O122" s="41"/>
      <c r="P122" s="200">
        <f t="shared" si="11"/>
        <v>0</v>
      </c>
      <c r="Q122" s="200">
        <v>0</v>
      </c>
      <c r="R122" s="200">
        <f t="shared" si="12"/>
        <v>0</v>
      </c>
      <c r="S122" s="200">
        <v>0</v>
      </c>
      <c r="T122" s="201">
        <f t="shared" si="13"/>
        <v>0</v>
      </c>
      <c r="AR122" s="23" t="s">
        <v>208</v>
      </c>
      <c r="AT122" s="23" t="s">
        <v>260</v>
      </c>
      <c r="AU122" s="23" t="s">
        <v>81</v>
      </c>
      <c r="AY122" s="23" t="s">
        <v>168</v>
      </c>
      <c r="BE122" s="202">
        <f t="shared" si="14"/>
        <v>0</v>
      </c>
      <c r="BF122" s="202">
        <f t="shared" si="15"/>
        <v>0</v>
      </c>
      <c r="BG122" s="202">
        <f t="shared" si="16"/>
        <v>0</v>
      </c>
      <c r="BH122" s="202">
        <f t="shared" si="17"/>
        <v>0</v>
      </c>
      <c r="BI122" s="202">
        <f t="shared" si="18"/>
        <v>0</v>
      </c>
      <c r="BJ122" s="23" t="s">
        <v>79</v>
      </c>
      <c r="BK122" s="202">
        <f t="shared" si="19"/>
        <v>0</v>
      </c>
      <c r="BL122" s="23" t="s">
        <v>175</v>
      </c>
      <c r="BM122" s="23" t="s">
        <v>329</v>
      </c>
    </row>
    <row r="123" spans="2:65" s="1" customFormat="1" ht="25.5" customHeight="1">
      <c r="B123" s="40"/>
      <c r="C123" s="191" t="s">
        <v>254</v>
      </c>
      <c r="D123" s="191" t="s">
        <v>170</v>
      </c>
      <c r="E123" s="192" t="s">
        <v>2088</v>
      </c>
      <c r="F123" s="193" t="s">
        <v>2089</v>
      </c>
      <c r="G123" s="194" t="s">
        <v>458</v>
      </c>
      <c r="H123" s="195">
        <v>2</v>
      </c>
      <c r="I123" s="196"/>
      <c r="J123" s="197">
        <f t="shared" si="10"/>
        <v>0</v>
      </c>
      <c r="K123" s="193" t="s">
        <v>174</v>
      </c>
      <c r="L123" s="60"/>
      <c r="M123" s="198" t="s">
        <v>21</v>
      </c>
      <c r="N123" s="199" t="s">
        <v>42</v>
      </c>
      <c r="O123" s="41"/>
      <c r="P123" s="200">
        <f t="shared" si="11"/>
        <v>0</v>
      </c>
      <c r="Q123" s="200">
        <v>0</v>
      </c>
      <c r="R123" s="200">
        <f t="shared" si="12"/>
        <v>0</v>
      </c>
      <c r="S123" s="200">
        <v>0</v>
      </c>
      <c r="T123" s="201">
        <f t="shared" si="13"/>
        <v>0</v>
      </c>
      <c r="AR123" s="23" t="s">
        <v>175</v>
      </c>
      <c r="AT123" s="23" t="s">
        <v>170</v>
      </c>
      <c r="AU123" s="23" t="s">
        <v>81</v>
      </c>
      <c r="AY123" s="23" t="s">
        <v>168</v>
      </c>
      <c r="BE123" s="202">
        <f t="shared" si="14"/>
        <v>0</v>
      </c>
      <c r="BF123" s="202">
        <f t="shared" si="15"/>
        <v>0</v>
      </c>
      <c r="BG123" s="202">
        <f t="shared" si="16"/>
        <v>0</v>
      </c>
      <c r="BH123" s="202">
        <f t="shared" si="17"/>
        <v>0</v>
      </c>
      <c r="BI123" s="202">
        <f t="shared" si="18"/>
        <v>0</v>
      </c>
      <c r="BJ123" s="23" t="s">
        <v>79</v>
      </c>
      <c r="BK123" s="202">
        <f t="shared" si="19"/>
        <v>0</v>
      </c>
      <c r="BL123" s="23" t="s">
        <v>175</v>
      </c>
      <c r="BM123" s="23" t="s">
        <v>339</v>
      </c>
    </row>
    <row r="124" spans="2:65" s="1" customFormat="1" ht="25.5" customHeight="1">
      <c r="B124" s="40"/>
      <c r="C124" s="228" t="s">
        <v>259</v>
      </c>
      <c r="D124" s="228" t="s">
        <v>260</v>
      </c>
      <c r="E124" s="229" t="s">
        <v>2090</v>
      </c>
      <c r="F124" s="230" t="s">
        <v>2091</v>
      </c>
      <c r="G124" s="231" t="s">
        <v>458</v>
      </c>
      <c r="H124" s="232">
        <v>2</v>
      </c>
      <c r="I124" s="233"/>
      <c r="J124" s="234">
        <f t="shared" si="10"/>
        <v>0</v>
      </c>
      <c r="K124" s="230" t="s">
        <v>174</v>
      </c>
      <c r="L124" s="235"/>
      <c r="M124" s="236" t="s">
        <v>21</v>
      </c>
      <c r="N124" s="237" t="s">
        <v>42</v>
      </c>
      <c r="O124" s="41"/>
      <c r="P124" s="200">
        <f t="shared" si="11"/>
        <v>0</v>
      </c>
      <c r="Q124" s="200">
        <v>0</v>
      </c>
      <c r="R124" s="200">
        <f t="shared" si="12"/>
        <v>0</v>
      </c>
      <c r="S124" s="200">
        <v>0</v>
      </c>
      <c r="T124" s="201">
        <f t="shared" si="13"/>
        <v>0</v>
      </c>
      <c r="AR124" s="23" t="s">
        <v>208</v>
      </c>
      <c r="AT124" s="23" t="s">
        <v>260</v>
      </c>
      <c r="AU124" s="23" t="s">
        <v>81</v>
      </c>
      <c r="AY124" s="23" t="s">
        <v>168</v>
      </c>
      <c r="BE124" s="202">
        <f t="shared" si="14"/>
        <v>0</v>
      </c>
      <c r="BF124" s="202">
        <f t="shared" si="15"/>
        <v>0</v>
      </c>
      <c r="BG124" s="202">
        <f t="shared" si="16"/>
        <v>0</v>
      </c>
      <c r="BH124" s="202">
        <f t="shared" si="17"/>
        <v>0</v>
      </c>
      <c r="BI124" s="202">
        <f t="shared" si="18"/>
        <v>0</v>
      </c>
      <c r="BJ124" s="23" t="s">
        <v>79</v>
      </c>
      <c r="BK124" s="202">
        <f t="shared" si="19"/>
        <v>0</v>
      </c>
      <c r="BL124" s="23" t="s">
        <v>175</v>
      </c>
      <c r="BM124" s="23" t="s">
        <v>348</v>
      </c>
    </row>
    <row r="125" spans="2:65" s="1" customFormat="1" ht="38.25" customHeight="1">
      <c r="B125" s="40"/>
      <c r="C125" s="191" t="s">
        <v>265</v>
      </c>
      <c r="D125" s="191" t="s">
        <v>170</v>
      </c>
      <c r="E125" s="192" t="s">
        <v>2092</v>
      </c>
      <c r="F125" s="193" t="s">
        <v>2093</v>
      </c>
      <c r="G125" s="194" t="s">
        <v>458</v>
      </c>
      <c r="H125" s="195">
        <v>1</v>
      </c>
      <c r="I125" s="196"/>
      <c r="J125" s="197">
        <f t="shared" si="10"/>
        <v>0</v>
      </c>
      <c r="K125" s="193" t="s">
        <v>174</v>
      </c>
      <c r="L125" s="60"/>
      <c r="M125" s="198" t="s">
        <v>21</v>
      </c>
      <c r="N125" s="199" t="s">
        <v>42</v>
      </c>
      <c r="O125" s="41"/>
      <c r="P125" s="200">
        <f t="shared" si="11"/>
        <v>0</v>
      </c>
      <c r="Q125" s="200">
        <v>0</v>
      </c>
      <c r="R125" s="200">
        <f t="shared" si="12"/>
        <v>0</v>
      </c>
      <c r="S125" s="200">
        <v>0</v>
      </c>
      <c r="T125" s="201">
        <f t="shared" si="13"/>
        <v>0</v>
      </c>
      <c r="AR125" s="23" t="s">
        <v>175</v>
      </c>
      <c r="AT125" s="23" t="s">
        <v>170</v>
      </c>
      <c r="AU125" s="23" t="s">
        <v>81</v>
      </c>
      <c r="AY125" s="23" t="s">
        <v>168</v>
      </c>
      <c r="BE125" s="202">
        <f t="shared" si="14"/>
        <v>0</v>
      </c>
      <c r="BF125" s="202">
        <f t="shared" si="15"/>
        <v>0</v>
      </c>
      <c r="BG125" s="202">
        <f t="shared" si="16"/>
        <v>0</v>
      </c>
      <c r="BH125" s="202">
        <f t="shared" si="17"/>
        <v>0</v>
      </c>
      <c r="BI125" s="202">
        <f t="shared" si="18"/>
        <v>0</v>
      </c>
      <c r="BJ125" s="23" t="s">
        <v>79</v>
      </c>
      <c r="BK125" s="202">
        <f t="shared" si="19"/>
        <v>0</v>
      </c>
      <c r="BL125" s="23" t="s">
        <v>175</v>
      </c>
      <c r="BM125" s="23" t="s">
        <v>357</v>
      </c>
    </row>
    <row r="126" spans="2:65" s="1" customFormat="1" ht="16.5" customHeight="1">
      <c r="B126" s="40"/>
      <c r="C126" s="228" t="s">
        <v>270</v>
      </c>
      <c r="D126" s="228" t="s">
        <v>260</v>
      </c>
      <c r="E126" s="229" t="s">
        <v>2094</v>
      </c>
      <c r="F126" s="230" t="s">
        <v>2095</v>
      </c>
      <c r="G126" s="231" t="s">
        <v>458</v>
      </c>
      <c r="H126" s="232">
        <v>1</v>
      </c>
      <c r="I126" s="233"/>
      <c r="J126" s="234">
        <f t="shared" si="10"/>
        <v>0</v>
      </c>
      <c r="K126" s="230" t="s">
        <v>21</v>
      </c>
      <c r="L126" s="235"/>
      <c r="M126" s="236" t="s">
        <v>21</v>
      </c>
      <c r="N126" s="237" t="s">
        <v>42</v>
      </c>
      <c r="O126" s="41"/>
      <c r="P126" s="200">
        <f t="shared" si="11"/>
        <v>0</v>
      </c>
      <c r="Q126" s="200">
        <v>0</v>
      </c>
      <c r="R126" s="200">
        <f t="shared" si="12"/>
        <v>0</v>
      </c>
      <c r="S126" s="200">
        <v>0</v>
      </c>
      <c r="T126" s="201">
        <f t="shared" si="13"/>
        <v>0</v>
      </c>
      <c r="AR126" s="23" t="s">
        <v>208</v>
      </c>
      <c r="AT126" s="23" t="s">
        <v>260</v>
      </c>
      <c r="AU126" s="23" t="s">
        <v>81</v>
      </c>
      <c r="AY126" s="23" t="s">
        <v>168</v>
      </c>
      <c r="BE126" s="202">
        <f t="shared" si="14"/>
        <v>0</v>
      </c>
      <c r="BF126" s="202">
        <f t="shared" si="15"/>
        <v>0</v>
      </c>
      <c r="BG126" s="202">
        <f t="shared" si="16"/>
        <v>0</v>
      </c>
      <c r="BH126" s="202">
        <f t="shared" si="17"/>
        <v>0</v>
      </c>
      <c r="BI126" s="202">
        <f t="shared" si="18"/>
        <v>0</v>
      </c>
      <c r="BJ126" s="23" t="s">
        <v>79</v>
      </c>
      <c r="BK126" s="202">
        <f t="shared" si="19"/>
        <v>0</v>
      </c>
      <c r="BL126" s="23" t="s">
        <v>175</v>
      </c>
      <c r="BM126" s="23" t="s">
        <v>245</v>
      </c>
    </row>
    <row r="127" spans="2:65" s="1" customFormat="1" ht="16.5" customHeight="1">
      <c r="B127" s="40"/>
      <c r="C127" s="228" t="s">
        <v>9</v>
      </c>
      <c r="D127" s="228" t="s">
        <v>260</v>
      </c>
      <c r="E127" s="229" t="s">
        <v>2096</v>
      </c>
      <c r="F127" s="230" t="s">
        <v>2097</v>
      </c>
      <c r="G127" s="231" t="s">
        <v>458</v>
      </c>
      <c r="H127" s="232">
        <v>1</v>
      </c>
      <c r="I127" s="233"/>
      <c r="J127" s="234">
        <f t="shared" si="10"/>
        <v>0</v>
      </c>
      <c r="K127" s="230" t="s">
        <v>174</v>
      </c>
      <c r="L127" s="235"/>
      <c r="M127" s="236" t="s">
        <v>21</v>
      </c>
      <c r="N127" s="237" t="s">
        <v>42</v>
      </c>
      <c r="O127" s="41"/>
      <c r="P127" s="200">
        <f t="shared" si="11"/>
        <v>0</v>
      </c>
      <c r="Q127" s="200">
        <v>0</v>
      </c>
      <c r="R127" s="200">
        <f t="shared" si="12"/>
        <v>0</v>
      </c>
      <c r="S127" s="200">
        <v>0</v>
      </c>
      <c r="T127" s="201">
        <f t="shared" si="13"/>
        <v>0</v>
      </c>
      <c r="AR127" s="23" t="s">
        <v>208</v>
      </c>
      <c r="AT127" s="23" t="s">
        <v>260</v>
      </c>
      <c r="AU127" s="23" t="s">
        <v>81</v>
      </c>
      <c r="AY127" s="23" t="s">
        <v>168</v>
      </c>
      <c r="BE127" s="202">
        <f t="shared" si="14"/>
        <v>0</v>
      </c>
      <c r="BF127" s="202">
        <f t="shared" si="15"/>
        <v>0</v>
      </c>
      <c r="BG127" s="202">
        <f t="shared" si="16"/>
        <v>0</v>
      </c>
      <c r="BH127" s="202">
        <f t="shared" si="17"/>
        <v>0</v>
      </c>
      <c r="BI127" s="202">
        <f t="shared" si="18"/>
        <v>0</v>
      </c>
      <c r="BJ127" s="23" t="s">
        <v>79</v>
      </c>
      <c r="BK127" s="202">
        <f t="shared" si="19"/>
        <v>0</v>
      </c>
      <c r="BL127" s="23" t="s">
        <v>175</v>
      </c>
      <c r="BM127" s="23" t="s">
        <v>519</v>
      </c>
    </row>
    <row r="128" spans="2:65" s="1" customFormat="1" ht="38.25" customHeight="1">
      <c r="B128" s="40"/>
      <c r="C128" s="191" t="s">
        <v>279</v>
      </c>
      <c r="D128" s="191" t="s">
        <v>170</v>
      </c>
      <c r="E128" s="192" t="s">
        <v>2019</v>
      </c>
      <c r="F128" s="193" t="s">
        <v>2020</v>
      </c>
      <c r="G128" s="194" t="s">
        <v>458</v>
      </c>
      <c r="H128" s="195">
        <v>1</v>
      </c>
      <c r="I128" s="196"/>
      <c r="J128" s="197">
        <f t="shared" si="10"/>
        <v>0</v>
      </c>
      <c r="K128" s="193" t="s">
        <v>174</v>
      </c>
      <c r="L128" s="60"/>
      <c r="M128" s="198" t="s">
        <v>21</v>
      </c>
      <c r="N128" s="199" t="s">
        <v>42</v>
      </c>
      <c r="O128" s="41"/>
      <c r="P128" s="200">
        <f t="shared" si="11"/>
        <v>0</v>
      </c>
      <c r="Q128" s="200">
        <v>0</v>
      </c>
      <c r="R128" s="200">
        <f t="shared" si="12"/>
        <v>0</v>
      </c>
      <c r="S128" s="200">
        <v>0</v>
      </c>
      <c r="T128" s="201">
        <f t="shared" si="13"/>
        <v>0</v>
      </c>
      <c r="AR128" s="23" t="s">
        <v>175</v>
      </c>
      <c r="AT128" s="23" t="s">
        <v>170</v>
      </c>
      <c r="AU128" s="23" t="s">
        <v>81</v>
      </c>
      <c r="AY128" s="23" t="s">
        <v>168</v>
      </c>
      <c r="BE128" s="202">
        <f t="shared" si="14"/>
        <v>0</v>
      </c>
      <c r="BF128" s="202">
        <f t="shared" si="15"/>
        <v>0</v>
      </c>
      <c r="BG128" s="202">
        <f t="shared" si="16"/>
        <v>0</v>
      </c>
      <c r="BH128" s="202">
        <f t="shared" si="17"/>
        <v>0</v>
      </c>
      <c r="BI128" s="202">
        <f t="shared" si="18"/>
        <v>0</v>
      </c>
      <c r="BJ128" s="23" t="s">
        <v>79</v>
      </c>
      <c r="BK128" s="202">
        <f t="shared" si="19"/>
        <v>0</v>
      </c>
      <c r="BL128" s="23" t="s">
        <v>175</v>
      </c>
      <c r="BM128" s="23" t="s">
        <v>529</v>
      </c>
    </row>
    <row r="129" spans="2:65" s="1" customFormat="1" ht="16.5" customHeight="1">
      <c r="B129" s="40"/>
      <c r="C129" s="228" t="s">
        <v>284</v>
      </c>
      <c r="D129" s="228" t="s">
        <v>260</v>
      </c>
      <c r="E129" s="229" t="s">
        <v>2098</v>
      </c>
      <c r="F129" s="230" t="s">
        <v>2099</v>
      </c>
      <c r="G129" s="231" t="s">
        <v>458</v>
      </c>
      <c r="H129" s="232">
        <v>1</v>
      </c>
      <c r="I129" s="233"/>
      <c r="J129" s="234">
        <f t="shared" si="10"/>
        <v>0</v>
      </c>
      <c r="K129" s="230" t="s">
        <v>21</v>
      </c>
      <c r="L129" s="235"/>
      <c r="M129" s="236" t="s">
        <v>21</v>
      </c>
      <c r="N129" s="237" t="s">
        <v>42</v>
      </c>
      <c r="O129" s="41"/>
      <c r="P129" s="200">
        <f t="shared" si="11"/>
        <v>0</v>
      </c>
      <c r="Q129" s="200">
        <v>0</v>
      </c>
      <c r="R129" s="200">
        <f t="shared" si="12"/>
        <v>0</v>
      </c>
      <c r="S129" s="200">
        <v>0</v>
      </c>
      <c r="T129" s="201">
        <f t="shared" si="13"/>
        <v>0</v>
      </c>
      <c r="AR129" s="23" t="s">
        <v>208</v>
      </c>
      <c r="AT129" s="23" t="s">
        <v>260</v>
      </c>
      <c r="AU129" s="23" t="s">
        <v>81</v>
      </c>
      <c r="AY129" s="23" t="s">
        <v>168</v>
      </c>
      <c r="BE129" s="202">
        <f t="shared" si="14"/>
        <v>0</v>
      </c>
      <c r="BF129" s="202">
        <f t="shared" si="15"/>
        <v>0</v>
      </c>
      <c r="BG129" s="202">
        <f t="shared" si="16"/>
        <v>0</v>
      </c>
      <c r="BH129" s="202">
        <f t="shared" si="17"/>
        <v>0</v>
      </c>
      <c r="BI129" s="202">
        <f t="shared" si="18"/>
        <v>0</v>
      </c>
      <c r="BJ129" s="23" t="s">
        <v>79</v>
      </c>
      <c r="BK129" s="202">
        <f t="shared" si="19"/>
        <v>0</v>
      </c>
      <c r="BL129" s="23" t="s">
        <v>175</v>
      </c>
      <c r="BM129" s="23" t="s">
        <v>537</v>
      </c>
    </row>
    <row r="130" spans="2:65" s="1" customFormat="1" ht="16.5" customHeight="1">
      <c r="B130" s="40"/>
      <c r="C130" s="228" t="s">
        <v>289</v>
      </c>
      <c r="D130" s="228" t="s">
        <v>260</v>
      </c>
      <c r="E130" s="229" t="s">
        <v>2096</v>
      </c>
      <c r="F130" s="230" t="s">
        <v>2097</v>
      </c>
      <c r="G130" s="231" t="s">
        <v>458</v>
      </c>
      <c r="H130" s="232">
        <v>1</v>
      </c>
      <c r="I130" s="233"/>
      <c r="J130" s="234">
        <f t="shared" si="10"/>
        <v>0</v>
      </c>
      <c r="K130" s="230" t="s">
        <v>174</v>
      </c>
      <c r="L130" s="235"/>
      <c r="M130" s="236" t="s">
        <v>21</v>
      </c>
      <c r="N130" s="237" t="s">
        <v>42</v>
      </c>
      <c r="O130" s="41"/>
      <c r="P130" s="200">
        <f t="shared" si="11"/>
        <v>0</v>
      </c>
      <c r="Q130" s="200">
        <v>0</v>
      </c>
      <c r="R130" s="200">
        <f t="shared" si="12"/>
        <v>0</v>
      </c>
      <c r="S130" s="200">
        <v>0</v>
      </c>
      <c r="T130" s="201">
        <f t="shared" si="13"/>
        <v>0</v>
      </c>
      <c r="AR130" s="23" t="s">
        <v>208</v>
      </c>
      <c r="AT130" s="23" t="s">
        <v>260</v>
      </c>
      <c r="AU130" s="23" t="s">
        <v>81</v>
      </c>
      <c r="AY130" s="23" t="s">
        <v>168</v>
      </c>
      <c r="BE130" s="202">
        <f t="shared" si="14"/>
        <v>0</v>
      </c>
      <c r="BF130" s="202">
        <f t="shared" si="15"/>
        <v>0</v>
      </c>
      <c r="BG130" s="202">
        <f t="shared" si="16"/>
        <v>0</v>
      </c>
      <c r="BH130" s="202">
        <f t="shared" si="17"/>
        <v>0</v>
      </c>
      <c r="BI130" s="202">
        <f t="shared" si="18"/>
        <v>0</v>
      </c>
      <c r="BJ130" s="23" t="s">
        <v>79</v>
      </c>
      <c r="BK130" s="202">
        <f t="shared" si="19"/>
        <v>0</v>
      </c>
      <c r="BL130" s="23" t="s">
        <v>175</v>
      </c>
      <c r="BM130" s="23" t="s">
        <v>546</v>
      </c>
    </row>
    <row r="131" spans="2:65" s="1" customFormat="1" ht="16.5" customHeight="1">
      <c r="B131" s="40"/>
      <c r="C131" s="191" t="s">
        <v>294</v>
      </c>
      <c r="D131" s="191" t="s">
        <v>170</v>
      </c>
      <c r="E131" s="192" t="s">
        <v>1939</v>
      </c>
      <c r="F131" s="193" t="s">
        <v>1940</v>
      </c>
      <c r="G131" s="194" t="s">
        <v>458</v>
      </c>
      <c r="H131" s="195">
        <v>1</v>
      </c>
      <c r="I131" s="196"/>
      <c r="J131" s="197">
        <f t="shared" si="10"/>
        <v>0</v>
      </c>
      <c r="K131" s="193" t="s">
        <v>174</v>
      </c>
      <c r="L131" s="60"/>
      <c r="M131" s="198" t="s">
        <v>21</v>
      </c>
      <c r="N131" s="199" t="s">
        <v>42</v>
      </c>
      <c r="O131" s="41"/>
      <c r="P131" s="200">
        <f t="shared" si="11"/>
        <v>0</v>
      </c>
      <c r="Q131" s="200">
        <v>0</v>
      </c>
      <c r="R131" s="200">
        <f t="shared" si="12"/>
        <v>0</v>
      </c>
      <c r="S131" s="200">
        <v>0</v>
      </c>
      <c r="T131" s="201">
        <f t="shared" si="13"/>
        <v>0</v>
      </c>
      <c r="AR131" s="23" t="s">
        <v>175</v>
      </c>
      <c r="AT131" s="23" t="s">
        <v>170</v>
      </c>
      <c r="AU131" s="23" t="s">
        <v>81</v>
      </c>
      <c r="AY131" s="23" t="s">
        <v>168</v>
      </c>
      <c r="BE131" s="202">
        <f t="shared" si="14"/>
        <v>0</v>
      </c>
      <c r="BF131" s="202">
        <f t="shared" si="15"/>
        <v>0</v>
      </c>
      <c r="BG131" s="202">
        <f t="shared" si="16"/>
        <v>0</v>
      </c>
      <c r="BH131" s="202">
        <f t="shared" si="17"/>
        <v>0</v>
      </c>
      <c r="BI131" s="202">
        <f t="shared" si="18"/>
        <v>0</v>
      </c>
      <c r="BJ131" s="23" t="s">
        <v>79</v>
      </c>
      <c r="BK131" s="202">
        <f t="shared" si="19"/>
        <v>0</v>
      </c>
      <c r="BL131" s="23" t="s">
        <v>175</v>
      </c>
      <c r="BM131" s="23" t="s">
        <v>556</v>
      </c>
    </row>
    <row r="132" spans="2:65" s="1" customFormat="1" ht="25.5" customHeight="1">
      <c r="B132" s="40"/>
      <c r="C132" s="228" t="s">
        <v>299</v>
      </c>
      <c r="D132" s="228" t="s">
        <v>260</v>
      </c>
      <c r="E132" s="229" t="s">
        <v>1941</v>
      </c>
      <c r="F132" s="230" t="s">
        <v>1942</v>
      </c>
      <c r="G132" s="231" t="s">
        <v>458</v>
      </c>
      <c r="H132" s="232">
        <v>1</v>
      </c>
      <c r="I132" s="233"/>
      <c r="J132" s="234">
        <f t="shared" si="10"/>
        <v>0</v>
      </c>
      <c r="K132" s="230" t="s">
        <v>174</v>
      </c>
      <c r="L132" s="235"/>
      <c r="M132" s="236" t="s">
        <v>21</v>
      </c>
      <c r="N132" s="237" t="s">
        <v>42</v>
      </c>
      <c r="O132" s="41"/>
      <c r="P132" s="200">
        <f t="shared" si="11"/>
        <v>0</v>
      </c>
      <c r="Q132" s="200">
        <v>0</v>
      </c>
      <c r="R132" s="200">
        <f t="shared" si="12"/>
        <v>0</v>
      </c>
      <c r="S132" s="200">
        <v>0</v>
      </c>
      <c r="T132" s="201">
        <f t="shared" si="13"/>
        <v>0</v>
      </c>
      <c r="AR132" s="23" t="s">
        <v>208</v>
      </c>
      <c r="AT132" s="23" t="s">
        <v>260</v>
      </c>
      <c r="AU132" s="23" t="s">
        <v>81</v>
      </c>
      <c r="AY132" s="23" t="s">
        <v>168</v>
      </c>
      <c r="BE132" s="202">
        <f t="shared" si="14"/>
        <v>0</v>
      </c>
      <c r="BF132" s="202">
        <f t="shared" si="15"/>
        <v>0</v>
      </c>
      <c r="BG132" s="202">
        <f t="shared" si="16"/>
        <v>0</v>
      </c>
      <c r="BH132" s="202">
        <f t="shared" si="17"/>
        <v>0</v>
      </c>
      <c r="BI132" s="202">
        <f t="shared" si="18"/>
        <v>0</v>
      </c>
      <c r="BJ132" s="23" t="s">
        <v>79</v>
      </c>
      <c r="BK132" s="202">
        <f t="shared" si="19"/>
        <v>0</v>
      </c>
      <c r="BL132" s="23" t="s">
        <v>175</v>
      </c>
      <c r="BM132" s="23" t="s">
        <v>570</v>
      </c>
    </row>
    <row r="133" spans="2:65" s="1" customFormat="1" ht="16.5" customHeight="1">
      <c r="B133" s="40"/>
      <c r="C133" s="191" t="s">
        <v>303</v>
      </c>
      <c r="D133" s="191" t="s">
        <v>170</v>
      </c>
      <c r="E133" s="192" t="s">
        <v>1943</v>
      </c>
      <c r="F133" s="193" t="s">
        <v>1944</v>
      </c>
      <c r="G133" s="194" t="s">
        <v>195</v>
      </c>
      <c r="H133" s="195">
        <v>57</v>
      </c>
      <c r="I133" s="196"/>
      <c r="J133" s="197">
        <f t="shared" si="10"/>
        <v>0</v>
      </c>
      <c r="K133" s="193" t="s">
        <v>174</v>
      </c>
      <c r="L133" s="60"/>
      <c r="M133" s="198" t="s">
        <v>21</v>
      </c>
      <c r="N133" s="199" t="s">
        <v>42</v>
      </c>
      <c r="O133" s="41"/>
      <c r="P133" s="200">
        <f t="shared" si="11"/>
        <v>0</v>
      </c>
      <c r="Q133" s="200">
        <v>0</v>
      </c>
      <c r="R133" s="200">
        <f t="shared" si="12"/>
        <v>0</v>
      </c>
      <c r="S133" s="200">
        <v>0</v>
      </c>
      <c r="T133" s="201">
        <f t="shared" si="13"/>
        <v>0</v>
      </c>
      <c r="AR133" s="23" t="s">
        <v>175</v>
      </c>
      <c r="AT133" s="23" t="s">
        <v>170</v>
      </c>
      <c r="AU133" s="23" t="s">
        <v>81</v>
      </c>
      <c r="AY133" s="23" t="s">
        <v>168</v>
      </c>
      <c r="BE133" s="202">
        <f t="shared" si="14"/>
        <v>0</v>
      </c>
      <c r="BF133" s="202">
        <f t="shared" si="15"/>
        <v>0</v>
      </c>
      <c r="BG133" s="202">
        <f t="shared" si="16"/>
        <v>0</v>
      </c>
      <c r="BH133" s="202">
        <f t="shared" si="17"/>
        <v>0</v>
      </c>
      <c r="BI133" s="202">
        <f t="shared" si="18"/>
        <v>0</v>
      </c>
      <c r="BJ133" s="23" t="s">
        <v>79</v>
      </c>
      <c r="BK133" s="202">
        <f t="shared" si="19"/>
        <v>0</v>
      </c>
      <c r="BL133" s="23" t="s">
        <v>175</v>
      </c>
      <c r="BM133" s="23" t="s">
        <v>578</v>
      </c>
    </row>
    <row r="134" spans="2:65" s="1" customFormat="1" ht="16.5" customHeight="1">
      <c r="B134" s="40"/>
      <c r="C134" s="191" t="s">
        <v>308</v>
      </c>
      <c r="D134" s="191" t="s">
        <v>170</v>
      </c>
      <c r="E134" s="192" t="s">
        <v>1945</v>
      </c>
      <c r="F134" s="193" t="s">
        <v>1946</v>
      </c>
      <c r="G134" s="194" t="s">
        <v>195</v>
      </c>
      <c r="H134" s="195">
        <v>57</v>
      </c>
      <c r="I134" s="196"/>
      <c r="J134" s="197">
        <f t="shared" si="10"/>
        <v>0</v>
      </c>
      <c r="K134" s="193" t="s">
        <v>174</v>
      </c>
      <c r="L134" s="60"/>
      <c r="M134" s="198" t="s">
        <v>21</v>
      </c>
      <c r="N134" s="199" t="s">
        <v>42</v>
      </c>
      <c r="O134" s="41"/>
      <c r="P134" s="200">
        <f t="shared" si="11"/>
        <v>0</v>
      </c>
      <c r="Q134" s="200">
        <v>0</v>
      </c>
      <c r="R134" s="200">
        <f t="shared" si="12"/>
        <v>0</v>
      </c>
      <c r="S134" s="200">
        <v>0</v>
      </c>
      <c r="T134" s="201">
        <f t="shared" si="13"/>
        <v>0</v>
      </c>
      <c r="AR134" s="23" t="s">
        <v>175</v>
      </c>
      <c r="AT134" s="23" t="s">
        <v>170</v>
      </c>
      <c r="AU134" s="23" t="s">
        <v>81</v>
      </c>
      <c r="AY134" s="23" t="s">
        <v>168</v>
      </c>
      <c r="BE134" s="202">
        <f t="shared" si="14"/>
        <v>0</v>
      </c>
      <c r="BF134" s="202">
        <f t="shared" si="15"/>
        <v>0</v>
      </c>
      <c r="BG134" s="202">
        <f t="shared" si="16"/>
        <v>0</v>
      </c>
      <c r="BH134" s="202">
        <f t="shared" si="17"/>
        <v>0</v>
      </c>
      <c r="BI134" s="202">
        <f t="shared" si="18"/>
        <v>0</v>
      </c>
      <c r="BJ134" s="23" t="s">
        <v>79</v>
      </c>
      <c r="BK134" s="202">
        <f t="shared" si="19"/>
        <v>0</v>
      </c>
      <c r="BL134" s="23" t="s">
        <v>175</v>
      </c>
      <c r="BM134" s="23" t="s">
        <v>587</v>
      </c>
    </row>
    <row r="135" spans="2:65" s="10" customFormat="1" ht="29.85" customHeight="1">
      <c r="B135" s="175"/>
      <c r="C135" s="176"/>
      <c r="D135" s="177" t="s">
        <v>70</v>
      </c>
      <c r="E135" s="189" t="s">
        <v>355</v>
      </c>
      <c r="F135" s="189" t="s">
        <v>356</v>
      </c>
      <c r="G135" s="176"/>
      <c r="H135" s="176"/>
      <c r="I135" s="179"/>
      <c r="J135" s="190">
        <f>BK135</f>
        <v>0</v>
      </c>
      <c r="K135" s="176"/>
      <c r="L135" s="181"/>
      <c r="M135" s="182"/>
      <c r="N135" s="183"/>
      <c r="O135" s="183"/>
      <c r="P135" s="184">
        <f>SUM(P136:P137)</f>
        <v>0</v>
      </c>
      <c r="Q135" s="183"/>
      <c r="R135" s="184">
        <f>SUM(R136:R137)</f>
        <v>0</v>
      </c>
      <c r="S135" s="183"/>
      <c r="T135" s="185">
        <f>SUM(T136:T137)</f>
        <v>0</v>
      </c>
      <c r="AR135" s="186" t="s">
        <v>79</v>
      </c>
      <c r="AT135" s="187" t="s">
        <v>70</v>
      </c>
      <c r="AU135" s="187" t="s">
        <v>79</v>
      </c>
      <c r="AY135" s="186" t="s">
        <v>168</v>
      </c>
      <c r="BK135" s="188">
        <f>SUM(BK136:BK137)</f>
        <v>0</v>
      </c>
    </row>
    <row r="136" spans="2:65" s="1" customFormat="1" ht="38.25" customHeight="1">
      <c r="B136" s="40"/>
      <c r="C136" s="191" t="s">
        <v>312</v>
      </c>
      <c r="D136" s="191" t="s">
        <v>170</v>
      </c>
      <c r="E136" s="192" t="s">
        <v>1849</v>
      </c>
      <c r="F136" s="193" t="s">
        <v>1850</v>
      </c>
      <c r="G136" s="194" t="s">
        <v>235</v>
      </c>
      <c r="H136" s="195">
        <v>0.23799999999999999</v>
      </c>
      <c r="I136" s="196"/>
      <c r="J136" s="197">
        <f>ROUND(I136*H136,2)</f>
        <v>0</v>
      </c>
      <c r="K136" s="193" t="s">
        <v>174</v>
      </c>
      <c r="L136" s="60"/>
      <c r="M136" s="198" t="s">
        <v>21</v>
      </c>
      <c r="N136" s="199" t="s">
        <v>42</v>
      </c>
      <c r="O136" s="41"/>
      <c r="P136" s="200">
        <f>O136*H136</f>
        <v>0</v>
      </c>
      <c r="Q136" s="200">
        <v>0</v>
      </c>
      <c r="R136" s="200">
        <f>Q136*H136</f>
        <v>0</v>
      </c>
      <c r="S136" s="200">
        <v>0</v>
      </c>
      <c r="T136" s="201">
        <f>S136*H136</f>
        <v>0</v>
      </c>
      <c r="AR136" s="23" t="s">
        <v>175</v>
      </c>
      <c r="AT136" s="23" t="s">
        <v>170</v>
      </c>
      <c r="AU136" s="23" t="s">
        <v>81</v>
      </c>
      <c r="AY136" s="23" t="s">
        <v>168</v>
      </c>
      <c r="BE136" s="202">
        <f>IF(N136="základní",J136,0)</f>
        <v>0</v>
      </c>
      <c r="BF136" s="202">
        <f>IF(N136="snížená",J136,0)</f>
        <v>0</v>
      </c>
      <c r="BG136" s="202">
        <f>IF(N136="zákl. přenesená",J136,0)</f>
        <v>0</v>
      </c>
      <c r="BH136" s="202">
        <f>IF(N136="sníž. přenesená",J136,0)</f>
        <v>0</v>
      </c>
      <c r="BI136" s="202">
        <f>IF(N136="nulová",J136,0)</f>
        <v>0</v>
      </c>
      <c r="BJ136" s="23" t="s">
        <v>79</v>
      </c>
      <c r="BK136" s="202">
        <f>ROUND(I136*H136,2)</f>
        <v>0</v>
      </c>
      <c r="BL136" s="23" t="s">
        <v>175</v>
      </c>
      <c r="BM136" s="23" t="s">
        <v>596</v>
      </c>
    </row>
    <row r="137" spans="2:65" s="1" customFormat="1" ht="38.25" customHeight="1">
      <c r="B137" s="40"/>
      <c r="C137" s="191" t="s">
        <v>319</v>
      </c>
      <c r="D137" s="191" t="s">
        <v>170</v>
      </c>
      <c r="E137" s="192" t="s">
        <v>1851</v>
      </c>
      <c r="F137" s="193" t="s">
        <v>1852</v>
      </c>
      <c r="G137" s="194" t="s">
        <v>235</v>
      </c>
      <c r="H137" s="195">
        <v>0.23799999999999999</v>
      </c>
      <c r="I137" s="196"/>
      <c r="J137" s="197">
        <f>ROUND(I137*H137,2)</f>
        <v>0</v>
      </c>
      <c r="K137" s="193" t="s">
        <v>174</v>
      </c>
      <c r="L137" s="60"/>
      <c r="M137" s="198" t="s">
        <v>21</v>
      </c>
      <c r="N137" s="199" t="s">
        <v>42</v>
      </c>
      <c r="O137" s="41"/>
      <c r="P137" s="200">
        <f>O137*H137</f>
        <v>0</v>
      </c>
      <c r="Q137" s="200">
        <v>0</v>
      </c>
      <c r="R137" s="200">
        <f>Q137*H137</f>
        <v>0</v>
      </c>
      <c r="S137" s="200">
        <v>0</v>
      </c>
      <c r="T137" s="201">
        <f>S137*H137</f>
        <v>0</v>
      </c>
      <c r="AR137" s="23" t="s">
        <v>175</v>
      </c>
      <c r="AT137" s="23" t="s">
        <v>170</v>
      </c>
      <c r="AU137" s="23" t="s">
        <v>81</v>
      </c>
      <c r="AY137" s="23" t="s">
        <v>168</v>
      </c>
      <c r="BE137" s="202">
        <f>IF(N137="základní",J137,0)</f>
        <v>0</v>
      </c>
      <c r="BF137" s="202">
        <f>IF(N137="snížená",J137,0)</f>
        <v>0</v>
      </c>
      <c r="BG137" s="202">
        <f>IF(N137="zákl. přenesená",J137,0)</f>
        <v>0</v>
      </c>
      <c r="BH137" s="202">
        <f>IF(N137="sníž. přenesená",J137,0)</f>
        <v>0</v>
      </c>
      <c r="BI137" s="202">
        <f>IF(N137="nulová",J137,0)</f>
        <v>0</v>
      </c>
      <c r="BJ137" s="23" t="s">
        <v>79</v>
      </c>
      <c r="BK137" s="202">
        <f>ROUND(I137*H137,2)</f>
        <v>0</v>
      </c>
      <c r="BL137" s="23" t="s">
        <v>175</v>
      </c>
      <c r="BM137" s="23" t="s">
        <v>604</v>
      </c>
    </row>
    <row r="138" spans="2:65" s="10" customFormat="1" ht="37.35" customHeight="1">
      <c r="B138" s="175"/>
      <c r="C138" s="176"/>
      <c r="D138" s="177" t="s">
        <v>70</v>
      </c>
      <c r="E138" s="178" t="s">
        <v>561</v>
      </c>
      <c r="F138" s="178" t="s">
        <v>562</v>
      </c>
      <c r="G138" s="176"/>
      <c r="H138" s="176"/>
      <c r="I138" s="179"/>
      <c r="J138" s="180">
        <f>BK138</f>
        <v>0</v>
      </c>
      <c r="K138" s="176"/>
      <c r="L138" s="181"/>
      <c r="M138" s="182"/>
      <c r="N138" s="183"/>
      <c r="O138" s="183"/>
      <c r="P138" s="184">
        <f>P139</f>
        <v>0</v>
      </c>
      <c r="Q138" s="183"/>
      <c r="R138" s="184">
        <f>R139</f>
        <v>0</v>
      </c>
      <c r="S138" s="183"/>
      <c r="T138" s="185">
        <f>T139</f>
        <v>0</v>
      </c>
      <c r="AR138" s="186" t="s">
        <v>81</v>
      </c>
      <c r="AT138" s="187" t="s">
        <v>70</v>
      </c>
      <c r="AU138" s="187" t="s">
        <v>71</v>
      </c>
      <c r="AY138" s="186" t="s">
        <v>168</v>
      </c>
      <c r="BK138" s="188">
        <f>BK139</f>
        <v>0</v>
      </c>
    </row>
    <row r="139" spans="2:65" s="10" customFormat="1" ht="19.899999999999999" customHeight="1">
      <c r="B139" s="175"/>
      <c r="C139" s="176"/>
      <c r="D139" s="177" t="s">
        <v>70</v>
      </c>
      <c r="E139" s="189" t="s">
        <v>2100</v>
      </c>
      <c r="F139" s="189" t="s">
        <v>2101</v>
      </c>
      <c r="G139" s="176"/>
      <c r="H139" s="176"/>
      <c r="I139" s="179"/>
      <c r="J139" s="190">
        <f>BK139</f>
        <v>0</v>
      </c>
      <c r="K139" s="176"/>
      <c r="L139" s="181"/>
      <c r="M139" s="182"/>
      <c r="N139" s="183"/>
      <c r="O139" s="183"/>
      <c r="P139" s="184">
        <f>SUM(P140:P141)</f>
        <v>0</v>
      </c>
      <c r="Q139" s="183"/>
      <c r="R139" s="184">
        <f>SUM(R140:R141)</f>
        <v>0</v>
      </c>
      <c r="S139" s="183"/>
      <c r="T139" s="185">
        <f>SUM(T140:T141)</f>
        <v>0</v>
      </c>
      <c r="AR139" s="186" t="s">
        <v>81</v>
      </c>
      <c r="AT139" s="187" t="s">
        <v>70</v>
      </c>
      <c r="AU139" s="187" t="s">
        <v>79</v>
      </c>
      <c r="AY139" s="186" t="s">
        <v>168</v>
      </c>
      <c r="BK139" s="188">
        <f>SUM(BK140:BK141)</f>
        <v>0</v>
      </c>
    </row>
    <row r="140" spans="2:65" s="1" customFormat="1" ht="25.5" customHeight="1">
      <c r="B140" s="40"/>
      <c r="C140" s="191" t="s">
        <v>324</v>
      </c>
      <c r="D140" s="191" t="s">
        <v>170</v>
      </c>
      <c r="E140" s="192" t="s">
        <v>2102</v>
      </c>
      <c r="F140" s="193" t="s">
        <v>2103</v>
      </c>
      <c r="G140" s="194" t="s">
        <v>458</v>
      </c>
      <c r="H140" s="195">
        <v>1</v>
      </c>
      <c r="I140" s="196"/>
      <c r="J140" s="197">
        <f>ROUND(I140*H140,2)</f>
        <v>0</v>
      </c>
      <c r="K140" s="193" t="s">
        <v>174</v>
      </c>
      <c r="L140" s="60"/>
      <c r="M140" s="198" t="s">
        <v>21</v>
      </c>
      <c r="N140" s="199" t="s">
        <v>42</v>
      </c>
      <c r="O140" s="41"/>
      <c r="P140" s="200">
        <f>O140*H140</f>
        <v>0</v>
      </c>
      <c r="Q140" s="200">
        <v>0</v>
      </c>
      <c r="R140" s="200">
        <f>Q140*H140</f>
        <v>0</v>
      </c>
      <c r="S140" s="200">
        <v>0</v>
      </c>
      <c r="T140" s="201">
        <f>S140*H140</f>
        <v>0</v>
      </c>
      <c r="AR140" s="23" t="s">
        <v>427</v>
      </c>
      <c r="AT140" s="23" t="s">
        <v>170</v>
      </c>
      <c r="AU140" s="23" t="s">
        <v>81</v>
      </c>
      <c r="AY140" s="23" t="s">
        <v>168</v>
      </c>
      <c r="BE140" s="202">
        <f>IF(N140="základní",J140,0)</f>
        <v>0</v>
      </c>
      <c r="BF140" s="202">
        <f>IF(N140="snížená",J140,0)</f>
        <v>0</v>
      </c>
      <c r="BG140" s="202">
        <f>IF(N140="zákl. přenesená",J140,0)</f>
        <v>0</v>
      </c>
      <c r="BH140" s="202">
        <f>IF(N140="sníž. přenesená",J140,0)</f>
        <v>0</v>
      </c>
      <c r="BI140" s="202">
        <f>IF(N140="nulová",J140,0)</f>
        <v>0</v>
      </c>
      <c r="BJ140" s="23" t="s">
        <v>79</v>
      </c>
      <c r="BK140" s="202">
        <f>ROUND(I140*H140,2)</f>
        <v>0</v>
      </c>
      <c r="BL140" s="23" t="s">
        <v>427</v>
      </c>
      <c r="BM140" s="23" t="s">
        <v>615</v>
      </c>
    </row>
    <row r="141" spans="2:65" s="1" customFormat="1" ht="25.5" customHeight="1">
      <c r="B141" s="40"/>
      <c r="C141" s="191" t="s">
        <v>329</v>
      </c>
      <c r="D141" s="191" t="s">
        <v>170</v>
      </c>
      <c r="E141" s="192" t="s">
        <v>2104</v>
      </c>
      <c r="F141" s="193" t="s">
        <v>2105</v>
      </c>
      <c r="G141" s="194" t="s">
        <v>458</v>
      </c>
      <c r="H141" s="195">
        <v>1</v>
      </c>
      <c r="I141" s="196"/>
      <c r="J141" s="197">
        <f>ROUND(I141*H141,2)</f>
        <v>0</v>
      </c>
      <c r="K141" s="193" t="s">
        <v>174</v>
      </c>
      <c r="L141" s="60"/>
      <c r="M141" s="198" t="s">
        <v>21</v>
      </c>
      <c r="N141" s="199" t="s">
        <v>42</v>
      </c>
      <c r="O141" s="41"/>
      <c r="P141" s="200">
        <f>O141*H141</f>
        <v>0</v>
      </c>
      <c r="Q141" s="200">
        <v>0</v>
      </c>
      <c r="R141" s="200">
        <f>Q141*H141</f>
        <v>0</v>
      </c>
      <c r="S141" s="200">
        <v>0</v>
      </c>
      <c r="T141" s="201">
        <f>S141*H141</f>
        <v>0</v>
      </c>
      <c r="AR141" s="23" t="s">
        <v>427</v>
      </c>
      <c r="AT141" s="23" t="s">
        <v>170</v>
      </c>
      <c r="AU141" s="23" t="s">
        <v>81</v>
      </c>
      <c r="AY141" s="23" t="s">
        <v>168</v>
      </c>
      <c r="BE141" s="202">
        <f>IF(N141="základní",J141,0)</f>
        <v>0</v>
      </c>
      <c r="BF141" s="202">
        <f>IF(N141="snížená",J141,0)</f>
        <v>0</v>
      </c>
      <c r="BG141" s="202">
        <f>IF(N141="zákl. přenesená",J141,0)</f>
        <v>0</v>
      </c>
      <c r="BH141" s="202">
        <f>IF(N141="sníž. přenesená",J141,0)</f>
        <v>0</v>
      </c>
      <c r="BI141" s="202">
        <f>IF(N141="nulová",J141,0)</f>
        <v>0</v>
      </c>
      <c r="BJ141" s="23" t="s">
        <v>79</v>
      </c>
      <c r="BK141" s="202">
        <f>ROUND(I141*H141,2)</f>
        <v>0</v>
      </c>
      <c r="BL141" s="23" t="s">
        <v>427</v>
      </c>
      <c r="BM141" s="23" t="s">
        <v>624</v>
      </c>
    </row>
    <row r="142" spans="2:65" s="10" customFormat="1" ht="37.35" customHeight="1">
      <c r="B142" s="175"/>
      <c r="C142" s="176"/>
      <c r="D142" s="177" t="s">
        <v>70</v>
      </c>
      <c r="E142" s="178" t="s">
        <v>131</v>
      </c>
      <c r="F142" s="178" t="s">
        <v>1853</v>
      </c>
      <c r="G142" s="176"/>
      <c r="H142" s="176"/>
      <c r="I142" s="179"/>
      <c r="J142" s="180">
        <f>BK142</f>
        <v>0</v>
      </c>
      <c r="K142" s="176"/>
      <c r="L142" s="181"/>
      <c r="M142" s="182"/>
      <c r="N142" s="183"/>
      <c r="O142" s="183"/>
      <c r="P142" s="184">
        <f>P143+P146</f>
        <v>0</v>
      </c>
      <c r="Q142" s="183"/>
      <c r="R142" s="184">
        <f>R143+R146</f>
        <v>0</v>
      </c>
      <c r="S142" s="183"/>
      <c r="T142" s="185">
        <f>T143+T146</f>
        <v>0</v>
      </c>
      <c r="AR142" s="186" t="s">
        <v>192</v>
      </c>
      <c r="AT142" s="187" t="s">
        <v>70</v>
      </c>
      <c r="AU142" s="187" t="s">
        <v>71</v>
      </c>
      <c r="AY142" s="186" t="s">
        <v>168</v>
      </c>
      <c r="BK142" s="188">
        <f>BK143+BK146</f>
        <v>0</v>
      </c>
    </row>
    <row r="143" spans="2:65" s="10" customFormat="1" ht="19.899999999999999" customHeight="1">
      <c r="B143" s="175"/>
      <c r="C143" s="176"/>
      <c r="D143" s="177" t="s">
        <v>70</v>
      </c>
      <c r="E143" s="189" t="s">
        <v>1854</v>
      </c>
      <c r="F143" s="189" t="s">
        <v>1855</v>
      </c>
      <c r="G143" s="176"/>
      <c r="H143" s="176"/>
      <c r="I143" s="179"/>
      <c r="J143" s="190">
        <f>BK143</f>
        <v>0</v>
      </c>
      <c r="K143" s="176"/>
      <c r="L143" s="181"/>
      <c r="M143" s="182"/>
      <c r="N143" s="183"/>
      <c r="O143" s="183"/>
      <c r="P143" s="184">
        <f>SUM(P144:P145)</f>
        <v>0</v>
      </c>
      <c r="Q143" s="183"/>
      <c r="R143" s="184">
        <f>SUM(R144:R145)</f>
        <v>0</v>
      </c>
      <c r="S143" s="183"/>
      <c r="T143" s="185">
        <f>SUM(T144:T145)</f>
        <v>0</v>
      </c>
      <c r="AR143" s="186" t="s">
        <v>192</v>
      </c>
      <c r="AT143" s="187" t="s">
        <v>70</v>
      </c>
      <c r="AU143" s="187" t="s">
        <v>79</v>
      </c>
      <c r="AY143" s="186" t="s">
        <v>168</v>
      </c>
      <c r="BK143" s="188">
        <f>SUM(BK144:BK145)</f>
        <v>0</v>
      </c>
    </row>
    <row r="144" spans="2:65" s="1" customFormat="1" ht="16.5" customHeight="1">
      <c r="B144" s="40"/>
      <c r="C144" s="191" t="s">
        <v>334</v>
      </c>
      <c r="D144" s="191" t="s">
        <v>170</v>
      </c>
      <c r="E144" s="192" t="s">
        <v>1856</v>
      </c>
      <c r="F144" s="193" t="s">
        <v>1857</v>
      </c>
      <c r="G144" s="194" t="s">
        <v>1840</v>
      </c>
      <c r="H144" s="195">
        <v>1</v>
      </c>
      <c r="I144" s="196"/>
      <c r="J144" s="197">
        <f>ROUND(I144*H144,2)</f>
        <v>0</v>
      </c>
      <c r="K144" s="193" t="s">
        <v>174</v>
      </c>
      <c r="L144" s="60"/>
      <c r="M144" s="198" t="s">
        <v>21</v>
      </c>
      <c r="N144" s="199" t="s">
        <v>42</v>
      </c>
      <c r="O144" s="41"/>
      <c r="P144" s="200">
        <f>O144*H144</f>
        <v>0</v>
      </c>
      <c r="Q144" s="200">
        <v>0</v>
      </c>
      <c r="R144" s="200">
        <f>Q144*H144</f>
        <v>0</v>
      </c>
      <c r="S144" s="200">
        <v>0</v>
      </c>
      <c r="T144" s="201">
        <f>S144*H144</f>
        <v>0</v>
      </c>
      <c r="AR144" s="23" t="s">
        <v>175</v>
      </c>
      <c r="AT144" s="23" t="s">
        <v>170</v>
      </c>
      <c r="AU144" s="23" t="s">
        <v>81</v>
      </c>
      <c r="AY144" s="23" t="s">
        <v>168</v>
      </c>
      <c r="BE144" s="202">
        <f>IF(N144="základní",J144,0)</f>
        <v>0</v>
      </c>
      <c r="BF144" s="202">
        <f>IF(N144="snížená",J144,0)</f>
        <v>0</v>
      </c>
      <c r="BG144" s="202">
        <f>IF(N144="zákl. přenesená",J144,0)</f>
        <v>0</v>
      </c>
      <c r="BH144" s="202">
        <f>IF(N144="sníž. přenesená",J144,0)</f>
        <v>0</v>
      </c>
      <c r="BI144" s="202">
        <f>IF(N144="nulová",J144,0)</f>
        <v>0</v>
      </c>
      <c r="BJ144" s="23" t="s">
        <v>79</v>
      </c>
      <c r="BK144" s="202">
        <f>ROUND(I144*H144,2)</f>
        <v>0</v>
      </c>
      <c r="BL144" s="23" t="s">
        <v>175</v>
      </c>
      <c r="BM144" s="23" t="s">
        <v>634</v>
      </c>
    </row>
    <row r="145" spans="2:65" s="1" customFormat="1" ht="16.5" customHeight="1">
      <c r="B145" s="40"/>
      <c r="C145" s="191" t="s">
        <v>339</v>
      </c>
      <c r="D145" s="191" t="s">
        <v>170</v>
      </c>
      <c r="E145" s="192" t="s">
        <v>1858</v>
      </c>
      <c r="F145" s="193" t="s">
        <v>1208</v>
      </c>
      <c r="G145" s="194" t="s">
        <v>1840</v>
      </c>
      <c r="H145" s="195">
        <v>1</v>
      </c>
      <c r="I145" s="196"/>
      <c r="J145" s="197">
        <f>ROUND(I145*H145,2)</f>
        <v>0</v>
      </c>
      <c r="K145" s="193" t="s">
        <v>174</v>
      </c>
      <c r="L145" s="60"/>
      <c r="M145" s="198" t="s">
        <v>21</v>
      </c>
      <c r="N145" s="199" t="s">
        <v>42</v>
      </c>
      <c r="O145" s="41"/>
      <c r="P145" s="200">
        <f>O145*H145</f>
        <v>0</v>
      </c>
      <c r="Q145" s="200">
        <v>0</v>
      </c>
      <c r="R145" s="200">
        <f>Q145*H145</f>
        <v>0</v>
      </c>
      <c r="S145" s="200">
        <v>0</v>
      </c>
      <c r="T145" s="201">
        <f>S145*H145</f>
        <v>0</v>
      </c>
      <c r="AR145" s="23" t="s">
        <v>175</v>
      </c>
      <c r="AT145" s="23" t="s">
        <v>170</v>
      </c>
      <c r="AU145" s="23" t="s">
        <v>81</v>
      </c>
      <c r="AY145" s="23" t="s">
        <v>168</v>
      </c>
      <c r="BE145" s="202">
        <f>IF(N145="základní",J145,0)</f>
        <v>0</v>
      </c>
      <c r="BF145" s="202">
        <f>IF(N145="snížená",J145,0)</f>
        <v>0</v>
      </c>
      <c r="BG145" s="202">
        <f>IF(N145="zákl. přenesená",J145,0)</f>
        <v>0</v>
      </c>
      <c r="BH145" s="202">
        <f>IF(N145="sníž. přenesená",J145,0)</f>
        <v>0</v>
      </c>
      <c r="BI145" s="202">
        <f>IF(N145="nulová",J145,0)</f>
        <v>0</v>
      </c>
      <c r="BJ145" s="23" t="s">
        <v>79</v>
      </c>
      <c r="BK145" s="202">
        <f>ROUND(I145*H145,2)</f>
        <v>0</v>
      </c>
      <c r="BL145" s="23" t="s">
        <v>175</v>
      </c>
      <c r="BM145" s="23" t="s">
        <v>645</v>
      </c>
    </row>
    <row r="146" spans="2:65" s="10" customFormat="1" ht="29.85" customHeight="1">
      <c r="B146" s="175"/>
      <c r="C146" s="176"/>
      <c r="D146" s="177" t="s">
        <v>70</v>
      </c>
      <c r="E146" s="189" t="s">
        <v>1859</v>
      </c>
      <c r="F146" s="189" t="s">
        <v>1860</v>
      </c>
      <c r="G146" s="176"/>
      <c r="H146" s="176"/>
      <c r="I146" s="179"/>
      <c r="J146" s="190">
        <f>BK146</f>
        <v>0</v>
      </c>
      <c r="K146" s="176"/>
      <c r="L146" s="181"/>
      <c r="M146" s="182"/>
      <c r="N146" s="183"/>
      <c r="O146" s="183"/>
      <c r="P146" s="184">
        <f>P147</f>
        <v>0</v>
      </c>
      <c r="Q146" s="183"/>
      <c r="R146" s="184">
        <f>R147</f>
        <v>0</v>
      </c>
      <c r="S146" s="183"/>
      <c r="T146" s="185">
        <f>T147</f>
        <v>0</v>
      </c>
      <c r="AR146" s="186" t="s">
        <v>192</v>
      </c>
      <c r="AT146" s="187" t="s">
        <v>70</v>
      </c>
      <c r="AU146" s="187" t="s">
        <v>79</v>
      </c>
      <c r="AY146" s="186" t="s">
        <v>168</v>
      </c>
      <c r="BK146" s="188">
        <f>BK147</f>
        <v>0</v>
      </c>
    </row>
    <row r="147" spans="2:65" s="1" customFormat="1" ht="16.5" customHeight="1">
      <c r="B147" s="40"/>
      <c r="C147" s="191" t="s">
        <v>344</v>
      </c>
      <c r="D147" s="191" t="s">
        <v>170</v>
      </c>
      <c r="E147" s="192" t="s">
        <v>1861</v>
      </c>
      <c r="F147" s="193" t="s">
        <v>2106</v>
      </c>
      <c r="G147" s="194" t="s">
        <v>1840</v>
      </c>
      <c r="H147" s="195">
        <v>1</v>
      </c>
      <c r="I147" s="196"/>
      <c r="J147" s="197">
        <f>ROUND(I147*H147,2)</f>
        <v>0</v>
      </c>
      <c r="K147" s="193" t="s">
        <v>174</v>
      </c>
      <c r="L147" s="60"/>
      <c r="M147" s="198" t="s">
        <v>21</v>
      </c>
      <c r="N147" s="241" t="s">
        <v>42</v>
      </c>
      <c r="O147" s="239"/>
      <c r="P147" s="242">
        <f>O147*H147</f>
        <v>0</v>
      </c>
      <c r="Q147" s="242">
        <v>0</v>
      </c>
      <c r="R147" s="242">
        <f>Q147*H147</f>
        <v>0</v>
      </c>
      <c r="S147" s="242">
        <v>0</v>
      </c>
      <c r="T147" s="243">
        <f>S147*H147</f>
        <v>0</v>
      </c>
      <c r="AR147" s="23" t="s">
        <v>175</v>
      </c>
      <c r="AT147" s="23" t="s">
        <v>170</v>
      </c>
      <c r="AU147" s="23" t="s">
        <v>81</v>
      </c>
      <c r="AY147" s="23" t="s">
        <v>168</v>
      </c>
      <c r="BE147" s="202">
        <f>IF(N147="základní",J147,0)</f>
        <v>0</v>
      </c>
      <c r="BF147" s="202">
        <f>IF(N147="snížená",J147,0)</f>
        <v>0</v>
      </c>
      <c r="BG147" s="202">
        <f>IF(N147="zákl. přenesená",J147,0)</f>
        <v>0</v>
      </c>
      <c r="BH147" s="202">
        <f>IF(N147="sníž. přenesená",J147,0)</f>
        <v>0</v>
      </c>
      <c r="BI147" s="202">
        <f>IF(N147="nulová",J147,0)</f>
        <v>0</v>
      </c>
      <c r="BJ147" s="23" t="s">
        <v>79</v>
      </c>
      <c r="BK147" s="202">
        <f>ROUND(I147*H147,2)</f>
        <v>0</v>
      </c>
      <c r="BL147" s="23" t="s">
        <v>175</v>
      </c>
      <c r="BM147" s="23" t="s">
        <v>656</v>
      </c>
    </row>
    <row r="148" spans="2:65" s="1" customFormat="1" ht="6.95" customHeight="1">
      <c r="B148" s="55"/>
      <c r="C148" s="56"/>
      <c r="D148" s="56"/>
      <c r="E148" s="56"/>
      <c r="F148" s="56"/>
      <c r="G148" s="56"/>
      <c r="H148" s="56"/>
      <c r="I148" s="138"/>
      <c r="J148" s="56"/>
      <c r="K148" s="56"/>
      <c r="L148" s="60"/>
    </row>
  </sheetData>
  <sheetProtection algorithmName="SHA-512" hashValue="BQunjOQTAxemHhMpurfLnaTfWGfDkro1RrD3bet3Zu8wZQZxfQQDpALFNn89vY3HeGbUcJNN7H4c5yqWuUnQOQ==" saltValue="RQjlGjQum15JGrTt2E86bv8WCe691wRy6Pr1Jw6rCsb2zlzrVv49shk0bj1LVOdNipcaWzgirbGwgUbMP0a6lQ==" spinCount="100000" sheet="1" objects="1" scenarios="1" formatColumns="0" formatRows="0" autoFilter="0"/>
  <autoFilter ref="C85:K147"/>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6"/>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117</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2107</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29</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ROUND(SUM(BE88:BE165), 2)</f>
        <v>0</v>
      </c>
      <c r="G30" s="41"/>
      <c r="H30" s="41"/>
      <c r="I30" s="130">
        <v>0.21</v>
      </c>
      <c r="J30" s="129">
        <f>ROUND(ROUND((SUM(BE88:BE165)), 2)*I30, 2)</f>
        <v>0</v>
      </c>
      <c r="K30" s="44"/>
    </row>
    <row r="31" spans="2:11" s="1" customFormat="1" ht="14.45" customHeight="1">
      <c r="B31" s="40"/>
      <c r="C31" s="41"/>
      <c r="D31" s="41"/>
      <c r="E31" s="48" t="s">
        <v>43</v>
      </c>
      <c r="F31" s="129">
        <f>ROUND(SUM(BF88:BF165), 2)</f>
        <v>0</v>
      </c>
      <c r="G31" s="41"/>
      <c r="H31" s="41"/>
      <c r="I31" s="130">
        <v>0.15</v>
      </c>
      <c r="J31" s="129">
        <f>ROUND(ROUND((SUM(BF88:BF165)), 2)*I31, 2)</f>
        <v>0</v>
      </c>
      <c r="K31" s="44"/>
    </row>
    <row r="32" spans="2:11" s="1" customFormat="1" ht="14.45" hidden="1" customHeight="1">
      <c r="B32" s="40"/>
      <c r="C32" s="41"/>
      <c r="D32" s="41"/>
      <c r="E32" s="48" t="s">
        <v>44</v>
      </c>
      <c r="F32" s="129">
        <f>ROUND(SUM(BG88:BG165), 2)</f>
        <v>0</v>
      </c>
      <c r="G32" s="41"/>
      <c r="H32" s="41"/>
      <c r="I32" s="130">
        <v>0.21</v>
      </c>
      <c r="J32" s="129">
        <v>0</v>
      </c>
      <c r="K32" s="44"/>
    </row>
    <row r="33" spans="2:11" s="1" customFormat="1" ht="14.45" hidden="1" customHeight="1">
      <c r="B33" s="40"/>
      <c r="C33" s="41"/>
      <c r="D33" s="41"/>
      <c r="E33" s="48" t="s">
        <v>45</v>
      </c>
      <c r="F33" s="129">
        <f>ROUND(SUM(BH88:BH165), 2)</f>
        <v>0</v>
      </c>
      <c r="G33" s="41"/>
      <c r="H33" s="41"/>
      <c r="I33" s="130">
        <v>0.15</v>
      </c>
      <c r="J33" s="129">
        <v>0</v>
      </c>
      <c r="K33" s="44"/>
    </row>
    <row r="34" spans="2:11" s="1" customFormat="1" ht="14.45" hidden="1" customHeight="1">
      <c r="B34" s="40"/>
      <c r="C34" s="41"/>
      <c r="D34" s="41"/>
      <c r="E34" s="48" t="s">
        <v>46</v>
      </c>
      <c r="F34" s="129">
        <f>ROUND(SUM(BI88:BI165),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TZB vně - Přípojka k - TZB vně - Přípojka kanalizace</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J88</f>
        <v>0</v>
      </c>
      <c r="K56" s="44"/>
      <c r="AU56" s="23" t="s">
        <v>145</v>
      </c>
    </row>
    <row r="57" spans="2:47" s="7" customFormat="1" ht="24.95" customHeight="1">
      <c r="B57" s="148"/>
      <c r="C57" s="149"/>
      <c r="D57" s="150" t="s">
        <v>146</v>
      </c>
      <c r="E57" s="151"/>
      <c r="F57" s="151"/>
      <c r="G57" s="151"/>
      <c r="H57" s="151"/>
      <c r="I57" s="152"/>
      <c r="J57" s="153">
        <f>J89</f>
        <v>0</v>
      </c>
      <c r="K57" s="154"/>
    </row>
    <row r="58" spans="2:47" s="8" customFormat="1" ht="19.899999999999999" customHeight="1">
      <c r="B58" s="155"/>
      <c r="C58" s="156"/>
      <c r="D58" s="157" t="s">
        <v>147</v>
      </c>
      <c r="E58" s="158"/>
      <c r="F58" s="158"/>
      <c r="G58" s="158"/>
      <c r="H58" s="158"/>
      <c r="I58" s="159"/>
      <c r="J58" s="160">
        <f>J90</f>
        <v>0</v>
      </c>
      <c r="K58" s="161"/>
    </row>
    <row r="59" spans="2:47" s="8" customFormat="1" ht="19.899999999999999" customHeight="1">
      <c r="B59" s="155"/>
      <c r="C59" s="156"/>
      <c r="D59" s="157" t="s">
        <v>368</v>
      </c>
      <c r="E59" s="158"/>
      <c r="F59" s="158"/>
      <c r="G59" s="158"/>
      <c r="H59" s="158"/>
      <c r="I59" s="159"/>
      <c r="J59" s="160">
        <f>J125</f>
        <v>0</v>
      </c>
      <c r="K59" s="161"/>
    </row>
    <row r="60" spans="2:47" s="8" customFormat="1" ht="19.899999999999999" customHeight="1">
      <c r="B60" s="155"/>
      <c r="C60" s="156"/>
      <c r="D60" s="157" t="s">
        <v>369</v>
      </c>
      <c r="E60" s="158"/>
      <c r="F60" s="158"/>
      <c r="G60" s="158"/>
      <c r="H60" s="158"/>
      <c r="I60" s="159"/>
      <c r="J60" s="160">
        <f>J127</f>
        <v>0</v>
      </c>
      <c r="K60" s="161"/>
    </row>
    <row r="61" spans="2:47" s="8" customFormat="1" ht="19.899999999999999" customHeight="1">
      <c r="B61" s="155"/>
      <c r="C61" s="156"/>
      <c r="D61" s="157" t="s">
        <v>148</v>
      </c>
      <c r="E61" s="158"/>
      <c r="F61" s="158"/>
      <c r="G61" s="158"/>
      <c r="H61" s="158"/>
      <c r="I61" s="159"/>
      <c r="J61" s="160">
        <f>J131</f>
        <v>0</v>
      </c>
      <c r="K61" s="161"/>
    </row>
    <row r="62" spans="2:47" s="8" customFormat="1" ht="19.899999999999999" customHeight="1">
      <c r="B62" s="155"/>
      <c r="C62" s="156"/>
      <c r="D62" s="157" t="s">
        <v>1787</v>
      </c>
      <c r="E62" s="158"/>
      <c r="F62" s="158"/>
      <c r="G62" s="158"/>
      <c r="H62" s="158"/>
      <c r="I62" s="159"/>
      <c r="J62" s="160">
        <f>J137</f>
        <v>0</v>
      </c>
      <c r="K62" s="161"/>
    </row>
    <row r="63" spans="2:47" s="8" customFormat="1" ht="19.899999999999999" customHeight="1">
      <c r="B63" s="155"/>
      <c r="C63" s="156"/>
      <c r="D63" s="157" t="s">
        <v>149</v>
      </c>
      <c r="E63" s="158"/>
      <c r="F63" s="158"/>
      <c r="G63" s="158"/>
      <c r="H63" s="158"/>
      <c r="I63" s="159"/>
      <c r="J63" s="160">
        <f>J143</f>
        <v>0</v>
      </c>
      <c r="K63" s="161"/>
    </row>
    <row r="64" spans="2:47" s="8" customFormat="1" ht="19.899999999999999" customHeight="1">
      <c r="B64" s="155"/>
      <c r="C64" s="156"/>
      <c r="D64" s="157" t="s">
        <v>150</v>
      </c>
      <c r="E64" s="158"/>
      <c r="F64" s="158"/>
      <c r="G64" s="158"/>
      <c r="H64" s="158"/>
      <c r="I64" s="159"/>
      <c r="J64" s="160">
        <f>J148</f>
        <v>0</v>
      </c>
      <c r="K64" s="161"/>
    </row>
    <row r="65" spans="2:12" s="8" customFormat="1" ht="19.899999999999999" customHeight="1">
      <c r="B65" s="155"/>
      <c r="C65" s="156"/>
      <c r="D65" s="157" t="s">
        <v>151</v>
      </c>
      <c r="E65" s="158"/>
      <c r="F65" s="158"/>
      <c r="G65" s="158"/>
      <c r="H65" s="158"/>
      <c r="I65" s="159"/>
      <c r="J65" s="160">
        <f>J155</f>
        <v>0</v>
      </c>
      <c r="K65" s="161"/>
    </row>
    <row r="66" spans="2:12" s="7" customFormat="1" ht="24.95" customHeight="1">
      <c r="B66" s="148"/>
      <c r="C66" s="149"/>
      <c r="D66" s="150" t="s">
        <v>1788</v>
      </c>
      <c r="E66" s="151"/>
      <c r="F66" s="151"/>
      <c r="G66" s="151"/>
      <c r="H66" s="151"/>
      <c r="I66" s="152"/>
      <c r="J66" s="153">
        <f>J159</f>
        <v>0</v>
      </c>
      <c r="K66" s="154"/>
    </row>
    <row r="67" spans="2:12" s="8" customFormat="1" ht="19.899999999999999" customHeight="1">
      <c r="B67" s="155"/>
      <c r="C67" s="156"/>
      <c r="D67" s="157" t="s">
        <v>1789</v>
      </c>
      <c r="E67" s="158"/>
      <c r="F67" s="158"/>
      <c r="G67" s="158"/>
      <c r="H67" s="158"/>
      <c r="I67" s="159"/>
      <c r="J67" s="160">
        <f>J160</f>
        <v>0</v>
      </c>
      <c r="K67" s="161"/>
    </row>
    <row r="68" spans="2:12" s="8" customFormat="1" ht="19.899999999999999" customHeight="1">
      <c r="B68" s="155"/>
      <c r="C68" s="156"/>
      <c r="D68" s="157" t="s">
        <v>1790</v>
      </c>
      <c r="E68" s="158"/>
      <c r="F68" s="158"/>
      <c r="G68" s="158"/>
      <c r="H68" s="158"/>
      <c r="I68" s="159"/>
      <c r="J68" s="160">
        <f>J164</f>
        <v>0</v>
      </c>
      <c r="K68" s="161"/>
    </row>
    <row r="69" spans="2:12" s="1" customFormat="1" ht="21.75" customHeight="1">
      <c r="B69" s="40"/>
      <c r="C69" s="41"/>
      <c r="D69" s="41"/>
      <c r="E69" s="41"/>
      <c r="F69" s="41"/>
      <c r="G69" s="41"/>
      <c r="H69" s="41"/>
      <c r="I69" s="117"/>
      <c r="J69" s="41"/>
      <c r="K69" s="44"/>
    </row>
    <row r="70" spans="2:12" s="1" customFormat="1" ht="6.95" customHeight="1">
      <c r="B70" s="55"/>
      <c r="C70" s="56"/>
      <c r="D70" s="56"/>
      <c r="E70" s="56"/>
      <c r="F70" s="56"/>
      <c r="G70" s="56"/>
      <c r="H70" s="56"/>
      <c r="I70" s="138"/>
      <c r="J70" s="56"/>
      <c r="K70" s="57"/>
    </row>
    <row r="74" spans="2:12" s="1" customFormat="1" ht="6.95" customHeight="1">
      <c r="B74" s="58"/>
      <c r="C74" s="59"/>
      <c r="D74" s="59"/>
      <c r="E74" s="59"/>
      <c r="F74" s="59"/>
      <c r="G74" s="59"/>
      <c r="H74" s="59"/>
      <c r="I74" s="141"/>
      <c r="J74" s="59"/>
      <c r="K74" s="59"/>
      <c r="L74" s="60"/>
    </row>
    <row r="75" spans="2:12" s="1" customFormat="1" ht="36.950000000000003" customHeight="1">
      <c r="B75" s="40"/>
      <c r="C75" s="61" t="s">
        <v>152</v>
      </c>
      <c r="D75" s="62"/>
      <c r="E75" s="62"/>
      <c r="F75" s="62"/>
      <c r="G75" s="62"/>
      <c r="H75" s="62"/>
      <c r="I75" s="162"/>
      <c r="J75" s="62"/>
      <c r="K75" s="62"/>
      <c r="L75" s="60"/>
    </row>
    <row r="76" spans="2:12" s="1" customFormat="1" ht="6.95" customHeight="1">
      <c r="B76" s="40"/>
      <c r="C76" s="62"/>
      <c r="D76" s="62"/>
      <c r="E76" s="62"/>
      <c r="F76" s="62"/>
      <c r="G76" s="62"/>
      <c r="H76" s="62"/>
      <c r="I76" s="162"/>
      <c r="J76" s="62"/>
      <c r="K76" s="62"/>
      <c r="L76" s="60"/>
    </row>
    <row r="77" spans="2:12" s="1" customFormat="1" ht="14.45" customHeight="1">
      <c r="B77" s="40"/>
      <c r="C77" s="64" t="s">
        <v>18</v>
      </c>
      <c r="D77" s="62"/>
      <c r="E77" s="62"/>
      <c r="F77" s="62"/>
      <c r="G77" s="62"/>
      <c r="H77" s="62"/>
      <c r="I77" s="162"/>
      <c r="J77" s="62"/>
      <c r="K77" s="62"/>
      <c r="L77" s="60"/>
    </row>
    <row r="78" spans="2:12" s="1" customFormat="1" ht="16.5" customHeight="1">
      <c r="B78" s="40"/>
      <c r="C78" s="62"/>
      <c r="D78" s="62"/>
      <c r="E78" s="378" t="str">
        <f>E7</f>
        <v>Náměstí Hloubětín</v>
      </c>
      <c r="F78" s="379"/>
      <c r="G78" s="379"/>
      <c r="H78" s="379"/>
      <c r="I78" s="162"/>
      <c r="J78" s="62"/>
      <c r="K78" s="62"/>
      <c r="L78" s="60"/>
    </row>
    <row r="79" spans="2:12" s="1" customFormat="1" ht="14.45" customHeight="1">
      <c r="B79" s="40"/>
      <c r="C79" s="64" t="s">
        <v>139</v>
      </c>
      <c r="D79" s="62"/>
      <c r="E79" s="62"/>
      <c r="F79" s="62"/>
      <c r="G79" s="62"/>
      <c r="H79" s="62"/>
      <c r="I79" s="162"/>
      <c r="J79" s="62"/>
      <c r="K79" s="62"/>
      <c r="L79" s="60"/>
    </row>
    <row r="80" spans="2:12" s="1" customFormat="1" ht="17.25" customHeight="1">
      <c r="B80" s="40"/>
      <c r="C80" s="62"/>
      <c r="D80" s="62"/>
      <c r="E80" s="353" t="str">
        <f>E9</f>
        <v>TZB vně - Přípojka k - TZB vně - Přípojka kanalizace</v>
      </c>
      <c r="F80" s="380"/>
      <c r="G80" s="380"/>
      <c r="H80" s="380"/>
      <c r="I80" s="162"/>
      <c r="J80" s="62"/>
      <c r="K80" s="62"/>
      <c r="L80" s="60"/>
    </row>
    <row r="81" spans="2:65" s="1" customFormat="1" ht="6.95" customHeight="1">
      <c r="B81" s="40"/>
      <c r="C81" s="62"/>
      <c r="D81" s="62"/>
      <c r="E81" s="62"/>
      <c r="F81" s="62"/>
      <c r="G81" s="62"/>
      <c r="H81" s="62"/>
      <c r="I81" s="162"/>
      <c r="J81" s="62"/>
      <c r="K81" s="62"/>
      <c r="L81" s="60"/>
    </row>
    <row r="82" spans="2:65" s="1" customFormat="1" ht="18" customHeight="1">
      <c r="B82" s="40"/>
      <c r="C82" s="64" t="s">
        <v>23</v>
      </c>
      <c r="D82" s="62"/>
      <c r="E82" s="62"/>
      <c r="F82" s="163" t="str">
        <f>F12</f>
        <v xml:space="preserve"> </v>
      </c>
      <c r="G82" s="62"/>
      <c r="H82" s="62"/>
      <c r="I82" s="164" t="s">
        <v>25</v>
      </c>
      <c r="J82" s="72" t="str">
        <f>IF(J12="","",J12)</f>
        <v>6. 6. 2018</v>
      </c>
      <c r="K82" s="62"/>
      <c r="L82" s="60"/>
    </row>
    <row r="83" spans="2:65" s="1" customFormat="1" ht="6.95" customHeight="1">
      <c r="B83" s="40"/>
      <c r="C83" s="62"/>
      <c r="D83" s="62"/>
      <c r="E83" s="62"/>
      <c r="F83" s="62"/>
      <c r="G83" s="62"/>
      <c r="H83" s="62"/>
      <c r="I83" s="162"/>
      <c r="J83" s="62"/>
      <c r="K83" s="62"/>
      <c r="L83" s="60"/>
    </row>
    <row r="84" spans="2:65" s="1" customFormat="1">
      <c r="B84" s="40"/>
      <c r="C84" s="64" t="s">
        <v>27</v>
      </c>
      <c r="D84" s="62"/>
      <c r="E84" s="62"/>
      <c r="F84" s="163" t="str">
        <f>E15</f>
        <v xml:space="preserve"> </v>
      </c>
      <c r="G84" s="62"/>
      <c r="H84" s="62"/>
      <c r="I84" s="164" t="s">
        <v>33</v>
      </c>
      <c r="J84" s="163" t="str">
        <f>E21</f>
        <v xml:space="preserve"> </v>
      </c>
      <c r="K84" s="62"/>
      <c r="L84" s="60"/>
    </row>
    <row r="85" spans="2:65" s="1" customFormat="1" ht="14.45" customHeight="1">
      <c r="B85" s="40"/>
      <c r="C85" s="64" t="s">
        <v>31</v>
      </c>
      <c r="D85" s="62"/>
      <c r="E85" s="62"/>
      <c r="F85" s="163" t="str">
        <f>IF(E18="","",E18)</f>
        <v/>
      </c>
      <c r="G85" s="62"/>
      <c r="H85" s="62"/>
      <c r="I85" s="162"/>
      <c r="J85" s="62"/>
      <c r="K85" s="62"/>
      <c r="L85" s="60"/>
    </row>
    <row r="86" spans="2:65" s="1" customFormat="1" ht="10.35" customHeight="1">
      <c r="B86" s="40"/>
      <c r="C86" s="62"/>
      <c r="D86" s="62"/>
      <c r="E86" s="62"/>
      <c r="F86" s="62"/>
      <c r="G86" s="62"/>
      <c r="H86" s="62"/>
      <c r="I86" s="162"/>
      <c r="J86" s="62"/>
      <c r="K86" s="62"/>
      <c r="L86" s="60"/>
    </row>
    <row r="87" spans="2:65" s="9" customFormat="1" ht="29.25" customHeight="1">
      <c r="B87" s="165"/>
      <c r="C87" s="166" t="s">
        <v>153</v>
      </c>
      <c r="D87" s="167" t="s">
        <v>56</v>
      </c>
      <c r="E87" s="167" t="s">
        <v>52</v>
      </c>
      <c r="F87" s="167" t="s">
        <v>154</v>
      </c>
      <c r="G87" s="167" t="s">
        <v>155</v>
      </c>
      <c r="H87" s="167" t="s">
        <v>156</v>
      </c>
      <c r="I87" s="168" t="s">
        <v>157</v>
      </c>
      <c r="J87" s="167" t="s">
        <v>143</v>
      </c>
      <c r="K87" s="169" t="s">
        <v>158</v>
      </c>
      <c r="L87" s="170"/>
      <c r="M87" s="80" t="s">
        <v>159</v>
      </c>
      <c r="N87" s="81" t="s">
        <v>41</v>
      </c>
      <c r="O87" s="81" t="s">
        <v>160</v>
      </c>
      <c r="P87" s="81" t="s">
        <v>161</v>
      </c>
      <c r="Q87" s="81" t="s">
        <v>162</v>
      </c>
      <c r="R87" s="81" t="s">
        <v>163</v>
      </c>
      <c r="S87" s="81" t="s">
        <v>164</v>
      </c>
      <c r="T87" s="82" t="s">
        <v>165</v>
      </c>
    </row>
    <row r="88" spans="2:65" s="1" customFormat="1" ht="29.25" customHeight="1">
      <c r="B88" s="40"/>
      <c r="C88" s="86" t="s">
        <v>144</v>
      </c>
      <c r="D88" s="62"/>
      <c r="E88" s="62"/>
      <c r="F88" s="62"/>
      <c r="G88" s="62"/>
      <c r="H88" s="62"/>
      <c r="I88" s="162"/>
      <c r="J88" s="171">
        <f>BK88</f>
        <v>0</v>
      </c>
      <c r="K88" s="62"/>
      <c r="L88" s="60"/>
      <c r="M88" s="83"/>
      <c r="N88" s="84"/>
      <c r="O88" s="84"/>
      <c r="P88" s="172">
        <f>P89+P159</f>
        <v>0</v>
      </c>
      <c r="Q88" s="84"/>
      <c r="R88" s="172">
        <f>R89+R159</f>
        <v>0</v>
      </c>
      <c r="S88" s="84"/>
      <c r="T88" s="173">
        <f>T89+T159</f>
        <v>0</v>
      </c>
      <c r="AT88" s="23" t="s">
        <v>70</v>
      </c>
      <c r="AU88" s="23" t="s">
        <v>145</v>
      </c>
      <c r="BK88" s="174">
        <f>BK89+BK159</f>
        <v>0</v>
      </c>
    </row>
    <row r="89" spans="2:65" s="10" customFormat="1" ht="37.35" customHeight="1">
      <c r="B89" s="175"/>
      <c r="C89" s="176"/>
      <c r="D89" s="177" t="s">
        <v>70</v>
      </c>
      <c r="E89" s="178" t="s">
        <v>166</v>
      </c>
      <c r="F89" s="178" t="s">
        <v>167</v>
      </c>
      <c r="G89" s="176"/>
      <c r="H89" s="176"/>
      <c r="I89" s="179"/>
      <c r="J89" s="180">
        <f>BK89</f>
        <v>0</v>
      </c>
      <c r="K89" s="176"/>
      <c r="L89" s="181"/>
      <c r="M89" s="182"/>
      <c r="N89" s="183"/>
      <c r="O89" s="183"/>
      <c r="P89" s="184">
        <f>P90+P125+P127+P131+P137+P143+P148+P155</f>
        <v>0</v>
      </c>
      <c r="Q89" s="183"/>
      <c r="R89" s="184">
        <f>R90+R125+R127+R131+R137+R143+R148+R155</f>
        <v>0</v>
      </c>
      <c r="S89" s="183"/>
      <c r="T89" s="185">
        <f>T90+T125+T127+T131+T137+T143+T148+T155</f>
        <v>0</v>
      </c>
      <c r="AR89" s="186" t="s">
        <v>79</v>
      </c>
      <c r="AT89" s="187" t="s">
        <v>70</v>
      </c>
      <c r="AU89" s="187" t="s">
        <v>71</v>
      </c>
      <c r="AY89" s="186" t="s">
        <v>168</v>
      </c>
      <c r="BK89" s="188">
        <f>BK90+BK125+BK127+BK131+BK137+BK143+BK148+BK155</f>
        <v>0</v>
      </c>
    </row>
    <row r="90" spans="2:65" s="10" customFormat="1" ht="19.899999999999999" customHeight="1">
      <c r="B90" s="175"/>
      <c r="C90" s="176"/>
      <c r="D90" s="177" t="s">
        <v>70</v>
      </c>
      <c r="E90" s="189" t="s">
        <v>79</v>
      </c>
      <c r="F90" s="189" t="s">
        <v>169</v>
      </c>
      <c r="G90" s="176"/>
      <c r="H90" s="176"/>
      <c r="I90" s="179"/>
      <c r="J90" s="190">
        <f>BK90</f>
        <v>0</v>
      </c>
      <c r="K90" s="176"/>
      <c r="L90" s="181"/>
      <c r="M90" s="182"/>
      <c r="N90" s="183"/>
      <c r="O90" s="183"/>
      <c r="P90" s="184">
        <f>SUM(P91:P124)</f>
        <v>0</v>
      </c>
      <c r="Q90" s="183"/>
      <c r="R90" s="184">
        <f>SUM(R91:R124)</f>
        <v>0</v>
      </c>
      <c r="S90" s="183"/>
      <c r="T90" s="185">
        <f>SUM(T91:T124)</f>
        <v>0</v>
      </c>
      <c r="AR90" s="186" t="s">
        <v>79</v>
      </c>
      <c r="AT90" s="187" t="s">
        <v>70</v>
      </c>
      <c r="AU90" s="187" t="s">
        <v>79</v>
      </c>
      <c r="AY90" s="186" t="s">
        <v>168</v>
      </c>
      <c r="BK90" s="188">
        <f>SUM(BK91:BK124)</f>
        <v>0</v>
      </c>
    </row>
    <row r="91" spans="2:65" s="1" customFormat="1" ht="51" customHeight="1">
      <c r="B91" s="40"/>
      <c r="C91" s="191" t="s">
        <v>79</v>
      </c>
      <c r="D91" s="191" t="s">
        <v>170</v>
      </c>
      <c r="E91" s="192" t="s">
        <v>1953</v>
      </c>
      <c r="F91" s="193" t="s">
        <v>1954</v>
      </c>
      <c r="G91" s="194" t="s">
        <v>173</v>
      </c>
      <c r="H91" s="195">
        <v>26</v>
      </c>
      <c r="I91" s="196"/>
      <c r="J91" s="197">
        <f>ROUND(I91*H91,2)</f>
        <v>0</v>
      </c>
      <c r="K91" s="193" t="s">
        <v>174</v>
      </c>
      <c r="L91" s="60"/>
      <c r="M91" s="198" t="s">
        <v>21</v>
      </c>
      <c r="N91" s="199" t="s">
        <v>42</v>
      </c>
      <c r="O91" s="41"/>
      <c r="P91" s="200">
        <f>O91*H91</f>
        <v>0</v>
      </c>
      <c r="Q91" s="200">
        <v>0</v>
      </c>
      <c r="R91" s="200">
        <f>Q91*H91</f>
        <v>0</v>
      </c>
      <c r="S91" s="200">
        <v>0</v>
      </c>
      <c r="T91" s="201">
        <f>S91*H91</f>
        <v>0</v>
      </c>
      <c r="AR91" s="23" t="s">
        <v>175</v>
      </c>
      <c r="AT91" s="23" t="s">
        <v>170</v>
      </c>
      <c r="AU91" s="23" t="s">
        <v>81</v>
      </c>
      <c r="AY91" s="23" t="s">
        <v>168</v>
      </c>
      <c r="BE91" s="202">
        <f>IF(N91="základní",J91,0)</f>
        <v>0</v>
      </c>
      <c r="BF91" s="202">
        <f>IF(N91="snížená",J91,0)</f>
        <v>0</v>
      </c>
      <c r="BG91" s="202">
        <f>IF(N91="zákl. přenesená",J91,0)</f>
        <v>0</v>
      </c>
      <c r="BH91" s="202">
        <f>IF(N91="sníž. přenesená",J91,0)</f>
        <v>0</v>
      </c>
      <c r="BI91" s="202">
        <f>IF(N91="nulová",J91,0)</f>
        <v>0</v>
      </c>
      <c r="BJ91" s="23" t="s">
        <v>79</v>
      </c>
      <c r="BK91" s="202">
        <f>ROUND(I91*H91,2)</f>
        <v>0</v>
      </c>
      <c r="BL91" s="23" t="s">
        <v>175</v>
      </c>
      <c r="BM91" s="23" t="s">
        <v>81</v>
      </c>
    </row>
    <row r="92" spans="2:65" s="11" customFormat="1" ht="13.5">
      <c r="B92" s="206"/>
      <c r="C92" s="207"/>
      <c r="D92" s="203" t="s">
        <v>182</v>
      </c>
      <c r="E92" s="208" t="s">
        <v>21</v>
      </c>
      <c r="F92" s="209" t="s">
        <v>2108</v>
      </c>
      <c r="G92" s="207"/>
      <c r="H92" s="210">
        <v>26</v>
      </c>
      <c r="I92" s="211"/>
      <c r="J92" s="207"/>
      <c r="K92" s="207"/>
      <c r="L92" s="212"/>
      <c r="M92" s="213"/>
      <c r="N92" s="214"/>
      <c r="O92" s="214"/>
      <c r="P92" s="214"/>
      <c r="Q92" s="214"/>
      <c r="R92" s="214"/>
      <c r="S92" s="214"/>
      <c r="T92" s="215"/>
      <c r="AT92" s="216" t="s">
        <v>182</v>
      </c>
      <c r="AU92" s="216" t="s">
        <v>81</v>
      </c>
      <c r="AV92" s="11" t="s">
        <v>81</v>
      </c>
      <c r="AW92" s="11" t="s">
        <v>34</v>
      </c>
      <c r="AX92" s="11" t="s">
        <v>71</v>
      </c>
      <c r="AY92" s="216" t="s">
        <v>168</v>
      </c>
    </row>
    <row r="93" spans="2:65" s="12" customFormat="1" ht="13.5">
      <c r="B93" s="217"/>
      <c r="C93" s="218"/>
      <c r="D93" s="203" t="s">
        <v>182</v>
      </c>
      <c r="E93" s="219" t="s">
        <v>21</v>
      </c>
      <c r="F93" s="220" t="s">
        <v>184</v>
      </c>
      <c r="G93" s="218"/>
      <c r="H93" s="221">
        <v>26</v>
      </c>
      <c r="I93" s="222"/>
      <c r="J93" s="218"/>
      <c r="K93" s="218"/>
      <c r="L93" s="223"/>
      <c r="M93" s="224"/>
      <c r="N93" s="225"/>
      <c r="O93" s="225"/>
      <c r="P93" s="225"/>
      <c r="Q93" s="225"/>
      <c r="R93" s="225"/>
      <c r="S93" s="225"/>
      <c r="T93" s="226"/>
      <c r="AT93" s="227" t="s">
        <v>182</v>
      </c>
      <c r="AU93" s="227" t="s">
        <v>81</v>
      </c>
      <c r="AV93" s="12" t="s">
        <v>175</v>
      </c>
      <c r="AW93" s="12" t="s">
        <v>34</v>
      </c>
      <c r="AX93" s="12" t="s">
        <v>79</v>
      </c>
      <c r="AY93" s="227" t="s">
        <v>168</v>
      </c>
    </row>
    <row r="94" spans="2:65" s="1" customFormat="1" ht="38.25" customHeight="1">
      <c r="B94" s="40"/>
      <c r="C94" s="191" t="s">
        <v>81</v>
      </c>
      <c r="D94" s="191" t="s">
        <v>170</v>
      </c>
      <c r="E94" s="192" t="s">
        <v>1956</v>
      </c>
      <c r="F94" s="193" t="s">
        <v>1957</v>
      </c>
      <c r="G94" s="194" t="s">
        <v>173</v>
      </c>
      <c r="H94" s="195">
        <v>26</v>
      </c>
      <c r="I94" s="196"/>
      <c r="J94" s="197">
        <f>ROUND(I94*H94,2)</f>
        <v>0</v>
      </c>
      <c r="K94" s="193" t="s">
        <v>174</v>
      </c>
      <c r="L94" s="60"/>
      <c r="M94" s="198" t="s">
        <v>21</v>
      </c>
      <c r="N94" s="199" t="s">
        <v>42</v>
      </c>
      <c r="O94" s="41"/>
      <c r="P94" s="200">
        <f>O94*H94</f>
        <v>0</v>
      </c>
      <c r="Q94" s="200">
        <v>0</v>
      </c>
      <c r="R94" s="200">
        <f>Q94*H94</f>
        <v>0</v>
      </c>
      <c r="S94" s="200">
        <v>0</v>
      </c>
      <c r="T94" s="201">
        <f>S94*H94</f>
        <v>0</v>
      </c>
      <c r="AR94" s="23" t="s">
        <v>175</v>
      </c>
      <c r="AT94" s="23" t="s">
        <v>170</v>
      </c>
      <c r="AU94" s="23" t="s">
        <v>81</v>
      </c>
      <c r="AY94" s="23" t="s">
        <v>168</v>
      </c>
      <c r="BE94" s="202">
        <f>IF(N94="základní",J94,0)</f>
        <v>0</v>
      </c>
      <c r="BF94" s="202">
        <f>IF(N94="snížená",J94,0)</f>
        <v>0</v>
      </c>
      <c r="BG94" s="202">
        <f>IF(N94="zákl. přenesená",J94,0)</f>
        <v>0</v>
      </c>
      <c r="BH94" s="202">
        <f>IF(N94="sníž. přenesená",J94,0)</f>
        <v>0</v>
      </c>
      <c r="BI94" s="202">
        <f>IF(N94="nulová",J94,0)</f>
        <v>0</v>
      </c>
      <c r="BJ94" s="23" t="s">
        <v>79</v>
      </c>
      <c r="BK94" s="202">
        <f>ROUND(I94*H94,2)</f>
        <v>0</v>
      </c>
      <c r="BL94" s="23" t="s">
        <v>175</v>
      </c>
      <c r="BM94" s="23" t="s">
        <v>175</v>
      </c>
    </row>
    <row r="95" spans="2:65" s="1" customFormat="1" ht="38.25" customHeight="1">
      <c r="B95" s="40"/>
      <c r="C95" s="191" t="s">
        <v>185</v>
      </c>
      <c r="D95" s="191" t="s">
        <v>170</v>
      </c>
      <c r="E95" s="192" t="s">
        <v>1958</v>
      </c>
      <c r="F95" s="193" t="s">
        <v>1959</v>
      </c>
      <c r="G95" s="194" t="s">
        <v>173</v>
      </c>
      <c r="H95" s="195">
        <v>26</v>
      </c>
      <c r="I95" s="196"/>
      <c r="J95" s="197">
        <f>ROUND(I95*H95,2)</f>
        <v>0</v>
      </c>
      <c r="K95" s="193" t="s">
        <v>174</v>
      </c>
      <c r="L95" s="60"/>
      <c r="M95" s="198" t="s">
        <v>21</v>
      </c>
      <c r="N95" s="199" t="s">
        <v>42</v>
      </c>
      <c r="O95" s="41"/>
      <c r="P95" s="200">
        <f>O95*H95</f>
        <v>0</v>
      </c>
      <c r="Q95" s="200">
        <v>0</v>
      </c>
      <c r="R95" s="200">
        <f>Q95*H95</f>
        <v>0</v>
      </c>
      <c r="S95" s="200">
        <v>0</v>
      </c>
      <c r="T95" s="201">
        <f>S95*H95</f>
        <v>0</v>
      </c>
      <c r="AR95" s="23" t="s">
        <v>175</v>
      </c>
      <c r="AT95" s="23" t="s">
        <v>170</v>
      </c>
      <c r="AU95" s="23" t="s">
        <v>81</v>
      </c>
      <c r="AY95" s="23" t="s">
        <v>168</v>
      </c>
      <c r="BE95" s="202">
        <f>IF(N95="základní",J95,0)</f>
        <v>0</v>
      </c>
      <c r="BF95" s="202">
        <f>IF(N95="snížená",J95,0)</f>
        <v>0</v>
      </c>
      <c r="BG95" s="202">
        <f>IF(N95="zákl. přenesená",J95,0)</f>
        <v>0</v>
      </c>
      <c r="BH95" s="202">
        <f>IF(N95="sníž. přenesená",J95,0)</f>
        <v>0</v>
      </c>
      <c r="BI95" s="202">
        <f>IF(N95="nulová",J95,0)</f>
        <v>0</v>
      </c>
      <c r="BJ95" s="23" t="s">
        <v>79</v>
      </c>
      <c r="BK95" s="202">
        <f>ROUND(I95*H95,2)</f>
        <v>0</v>
      </c>
      <c r="BL95" s="23" t="s">
        <v>175</v>
      </c>
      <c r="BM95" s="23" t="s">
        <v>198</v>
      </c>
    </row>
    <row r="96" spans="2:65" s="1" customFormat="1" ht="38.25" customHeight="1">
      <c r="B96" s="40"/>
      <c r="C96" s="191" t="s">
        <v>175</v>
      </c>
      <c r="D96" s="191" t="s">
        <v>170</v>
      </c>
      <c r="E96" s="192" t="s">
        <v>1866</v>
      </c>
      <c r="F96" s="193" t="s">
        <v>1867</v>
      </c>
      <c r="G96" s="194" t="s">
        <v>205</v>
      </c>
      <c r="H96" s="195">
        <v>104</v>
      </c>
      <c r="I96" s="196"/>
      <c r="J96" s="197">
        <f>ROUND(I96*H96,2)</f>
        <v>0</v>
      </c>
      <c r="K96" s="193" t="s">
        <v>174</v>
      </c>
      <c r="L96" s="60"/>
      <c r="M96" s="198" t="s">
        <v>21</v>
      </c>
      <c r="N96" s="199" t="s">
        <v>42</v>
      </c>
      <c r="O96" s="41"/>
      <c r="P96" s="200">
        <f>O96*H96</f>
        <v>0</v>
      </c>
      <c r="Q96" s="200">
        <v>0</v>
      </c>
      <c r="R96" s="200">
        <f>Q96*H96</f>
        <v>0</v>
      </c>
      <c r="S96" s="200">
        <v>0</v>
      </c>
      <c r="T96" s="201">
        <f>S96*H96</f>
        <v>0</v>
      </c>
      <c r="AR96" s="23" t="s">
        <v>175</v>
      </c>
      <c r="AT96" s="23" t="s">
        <v>170</v>
      </c>
      <c r="AU96" s="23" t="s">
        <v>81</v>
      </c>
      <c r="AY96" s="23" t="s">
        <v>168</v>
      </c>
      <c r="BE96" s="202">
        <f>IF(N96="základní",J96,0)</f>
        <v>0</v>
      </c>
      <c r="BF96" s="202">
        <f>IF(N96="snížená",J96,0)</f>
        <v>0</v>
      </c>
      <c r="BG96" s="202">
        <f>IF(N96="zákl. přenesená",J96,0)</f>
        <v>0</v>
      </c>
      <c r="BH96" s="202">
        <f>IF(N96="sníž. přenesená",J96,0)</f>
        <v>0</v>
      </c>
      <c r="BI96" s="202">
        <f>IF(N96="nulová",J96,0)</f>
        <v>0</v>
      </c>
      <c r="BJ96" s="23" t="s">
        <v>79</v>
      </c>
      <c r="BK96" s="202">
        <f>ROUND(I96*H96,2)</f>
        <v>0</v>
      </c>
      <c r="BL96" s="23" t="s">
        <v>175</v>
      </c>
      <c r="BM96" s="23" t="s">
        <v>208</v>
      </c>
    </row>
    <row r="97" spans="2:65" s="11" customFormat="1" ht="13.5">
      <c r="B97" s="206"/>
      <c r="C97" s="207"/>
      <c r="D97" s="203" t="s">
        <v>182</v>
      </c>
      <c r="E97" s="208" t="s">
        <v>21</v>
      </c>
      <c r="F97" s="209" t="s">
        <v>2109</v>
      </c>
      <c r="G97" s="207"/>
      <c r="H97" s="210">
        <v>104</v>
      </c>
      <c r="I97" s="211"/>
      <c r="J97" s="207"/>
      <c r="K97" s="207"/>
      <c r="L97" s="212"/>
      <c r="M97" s="213"/>
      <c r="N97" s="214"/>
      <c r="O97" s="214"/>
      <c r="P97" s="214"/>
      <c r="Q97" s="214"/>
      <c r="R97" s="214"/>
      <c r="S97" s="214"/>
      <c r="T97" s="215"/>
      <c r="AT97" s="216" t="s">
        <v>182</v>
      </c>
      <c r="AU97" s="216" t="s">
        <v>81</v>
      </c>
      <c r="AV97" s="11" t="s">
        <v>81</v>
      </c>
      <c r="AW97" s="11" t="s">
        <v>34</v>
      </c>
      <c r="AX97" s="11" t="s">
        <v>71</v>
      </c>
      <c r="AY97" s="216" t="s">
        <v>168</v>
      </c>
    </row>
    <row r="98" spans="2:65" s="12" customFormat="1" ht="13.5">
      <c r="B98" s="217"/>
      <c r="C98" s="218"/>
      <c r="D98" s="203" t="s">
        <v>182</v>
      </c>
      <c r="E98" s="219" t="s">
        <v>21</v>
      </c>
      <c r="F98" s="220" t="s">
        <v>184</v>
      </c>
      <c r="G98" s="218"/>
      <c r="H98" s="221">
        <v>104</v>
      </c>
      <c r="I98" s="222"/>
      <c r="J98" s="218"/>
      <c r="K98" s="218"/>
      <c r="L98" s="223"/>
      <c r="M98" s="224"/>
      <c r="N98" s="225"/>
      <c r="O98" s="225"/>
      <c r="P98" s="225"/>
      <c r="Q98" s="225"/>
      <c r="R98" s="225"/>
      <c r="S98" s="225"/>
      <c r="T98" s="226"/>
      <c r="AT98" s="227" t="s">
        <v>182</v>
      </c>
      <c r="AU98" s="227" t="s">
        <v>81</v>
      </c>
      <c r="AV98" s="12" t="s">
        <v>175</v>
      </c>
      <c r="AW98" s="12" t="s">
        <v>34</v>
      </c>
      <c r="AX98" s="12" t="s">
        <v>79</v>
      </c>
      <c r="AY98" s="227" t="s">
        <v>168</v>
      </c>
    </row>
    <row r="99" spans="2:65" s="1" customFormat="1" ht="38.25" customHeight="1">
      <c r="B99" s="40"/>
      <c r="C99" s="191" t="s">
        <v>192</v>
      </c>
      <c r="D99" s="191" t="s">
        <v>170</v>
      </c>
      <c r="E99" s="192" t="s">
        <v>1802</v>
      </c>
      <c r="F99" s="193" t="s">
        <v>1803</v>
      </c>
      <c r="G99" s="194" t="s">
        <v>205</v>
      </c>
      <c r="H99" s="195">
        <v>31.2</v>
      </c>
      <c r="I99" s="196"/>
      <c r="J99" s="197">
        <f>ROUND(I99*H99,2)</f>
        <v>0</v>
      </c>
      <c r="K99" s="193" t="s">
        <v>174</v>
      </c>
      <c r="L99" s="60"/>
      <c r="M99" s="198" t="s">
        <v>21</v>
      </c>
      <c r="N99" s="199" t="s">
        <v>42</v>
      </c>
      <c r="O99" s="41"/>
      <c r="P99" s="200">
        <f>O99*H99</f>
        <v>0</v>
      </c>
      <c r="Q99" s="200">
        <v>0</v>
      </c>
      <c r="R99" s="200">
        <f>Q99*H99</f>
        <v>0</v>
      </c>
      <c r="S99" s="200">
        <v>0</v>
      </c>
      <c r="T99" s="201">
        <f>S99*H99</f>
        <v>0</v>
      </c>
      <c r="AR99" s="23" t="s">
        <v>175</v>
      </c>
      <c r="AT99" s="23" t="s">
        <v>170</v>
      </c>
      <c r="AU99" s="23" t="s">
        <v>81</v>
      </c>
      <c r="AY99" s="23" t="s">
        <v>168</v>
      </c>
      <c r="BE99" s="202">
        <f>IF(N99="základní",J99,0)</f>
        <v>0</v>
      </c>
      <c r="BF99" s="202">
        <f>IF(N99="snížená",J99,0)</f>
        <v>0</v>
      </c>
      <c r="BG99" s="202">
        <f>IF(N99="zákl. přenesená",J99,0)</f>
        <v>0</v>
      </c>
      <c r="BH99" s="202">
        <f>IF(N99="sníž. přenesená",J99,0)</f>
        <v>0</v>
      </c>
      <c r="BI99" s="202">
        <f>IF(N99="nulová",J99,0)</f>
        <v>0</v>
      </c>
      <c r="BJ99" s="23" t="s">
        <v>79</v>
      </c>
      <c r="BK99" s="202">
        <f>ROUND(I99*H99,2)</f>
        <v>0</v>
      </c>
      <c r="BL99" s="23" t="s">
        <v>175</v>
      </c>
      <c r="BM99" s="23" t="s">
        <v>217</v>
      </c>
    </row>
    <row r="100" spans="2:65" s="13" customFormat="1" ht="13.5">
      <c r="B100" s="247"/>
      <c r="C100" s="248"/>
      <c r="D100" s="203" t="s">
        <v>182</v>
      </c>
      <c r="E100" s="249" t="s">
        <v>21</v>
      </c>
      <c r="F100" s="250" t="s">
        <v>1796</v>
      </c>
      <c r="G100" s="248"/>
      <c r="H100" s="249" t="s">
        <v>21</v>
      </c>
      <c r="I100" s="251"/>
      <c r="J100" s="248"/>
      <c r="K100" s="248"/>
      <c r="L100" s="252"/>
      <c r="M100" s="253"/>
      <c r="N100" s="254"/>
      <c r="O100" s="254"/>
      <c r="P100" s="254"/>
      <c r="Q100" s="254"/>
      <c r="R100" s="254"/>
      <c r="S100" s="254"/>
      <c r="T100" s="255"/>
      <c r="AT100" s="256" t="s">
        <v>182</v>
      </c>
      <c r="AU100" s="256" t="s">
        <v>81</v>
      </c>
      <c r="AV100" s="13" t="s">
        <v>79</v>
      </c>
      <c r="AW100" s="13" t="s">
        <v>34</v>
      </c>
      <c r="AX100" s="13" t="s">
        <v>71</v>
      </c>
      <c r="AY100" s="256" t="s">
        <v>168</v>
      </c>
    </row>
    <row r="101" spans="2:65" s="13" customFormat="1" ht="13.5">
      <c r="B101" s="247"/>
      <c r="C101" s="248"/>
      <c r="D101" s="203" t="s">
        <v>182</v>
      </c>
      <c r="E101" s="249" t="s">
        <v>21</v>
      </c>
      <c r="F101" s="250" t="s">
        <v>1869</v>
      </c>
      <c r="G101" s="248"/>
      <c r="H101" s="249" t="s">
        <v>21</v>
      </c>
      <c r="I101" s="251"/>
      <c r="J101" s="248"/>
      <c r="K101" s="248"/>
      <c r="L101" s="252"/>
      <c r="M101" s="253"/>
      <c r="N101" s="254"/>
      <c r="O101" s="254"/>
      <c r="P101" s="254"/>
      <c r="Q101" s="254"/>
      <c r="R101" s="254"/>
      <c r="S101" s="254"/>
      <c r="T101" s="255"/>
      <c r="AT101" s="256" t="s">
        <v>182</v>
      </c>
      <c r="AU101" s="256" t="s">
        <v>81</v>
      </c>
      <c r="AV101" s="13" t="s">
        <v>79</v>
      </c>
      <c r="AW101" s="13" t="s">
        <v>34</v>
      </c>
      <c r="AX101" s="13" t="s">
        <v>71</v>
      </c>
      <c r="AY101" s="256" t="s">
        <v>168</v>
      </c>
    </row>
    <row r="102" spans="2:65" s="11" customFormat="1" ht="13.5">
      <c r="B102" s="206"/>
      <c r="C102" s="207"/>
      <c r="D102" s="203" t="s">
        <v>182</v>
      </c>
      <c r="E102" s="208" t="s">
        <v>21</v>
      </c>
      <c r="F102" s="209" t="s">
        <v>2110</v>
      </c>
      <c r="G102" s="207"/>
      <c r="H102" s="210">
        <v>31.2</v>
      </c>
      <c r="I102" s="211"/>
      <c r="J102" s="207"/>
      <c r="K102" s="207"/>
      <c r="L102" s="212"/>
      <c r="M102" s="213"/>
      <c r="N102" s="214"/>
      <c r="O102" s="214"/>
      <c r="P102" s="214"/>
      <c r="Q102" s="214"/>
      <c r="R102" s="214"/>
      <c r="S102" s="214"/>
      <c r="T102" s="215"/>
      <c r="AT102" s="216" t="s">
        <v>182</v>
      </c>
      <c r="AU102" s="216" t="s">
        <v>81</v>
      </c>
      <c r="AV102" s="11" t="s">
        <v>81</v>
      </c>
      <c r="AW102" s="11" t="s">
        <v>34</v>
      </c>
      <c r="AX102" s="11" t="s">
        <v>71</v>
      </c>
      <c r="AY102" s="216" t="s">
        <v>168</v>
      </c>
    </row>
    <row r="103" spans="2:65" s="12" customFormat="1" ht="13.5">
      <c r="B103" s="217"/>
      <c r="C103" s="218"/>
      <c r="D103" s="203" t="s">
        <v>182</v>
      </c>
      <c r="E103" s="219" t="s">
        <v>21</v>
      </c>
      <c r="F103" s="220" t="s">
        <v>184</v>
      </c>
      <c r="G103" s="218"/>
      <c r="H103" s="221">
        <v>31.2</v>
      </c>
      <c r="I103" s="222"/>
      <c r="J103" s="218"/>
      <c r="K103" s="218"/>
      <c r="L103" s="223"/>
      <c r="M103" s="224"/>
      <c r="N103" s="225"/>
      <c r="O103" s="225"/>
      <c r="P103" s="225"/>
      <c r="Q103" s="225"/>
      <c r="R103" s="225"/>
      <c r="S103" s="225"/>
      <c r="T103" s="226"/>
      <c r="AT103" s="227" t="s">
        <v>182</v>
      </c>
      <c r="AU103" s="227" t="s">
        <v>81</v>
      </c>
      <c r="AV103" s="12" t="s">
        <v>175</v>
      </c>
      <c r="AW103" s="12" t="s">
        <v>34</v>
      </c>
      <c r="AX103" s="12" t="s">
        <v>79</v>
      </c>
      <c r="AY103" s="227" t="s">
        <v>168</v>
      </c>
    </row>
    <row r="104" spans="2:65" s="1" customFormat="1" ht="25.5" customHeight="1">
      <c r="B104" s="40"/>
      <c r="C104" s="191" t="s">
        <v>198</v>
      </c>
      <c r="D104" s="191" t="s">
        <v>170</v>
      </c>
      <c r="E104" s="192" t="s">
        <v>1806</v>
      </c>
      <c r="F104" s="193" t="s">
        <v>1807</v>
      </c>
      <c r="G104" s="194" t="s">
        <v>173</v>
      </c>
      <c r="H104" s="195">
        <v>104</v>
      </c>
      <c r="I104" s="196"/>
      <c r="J104" s="197">
        <f>ROUND(I104*H104,2)</f>
        <v>0</v>
      </c>
      <c r="K104" s="193" t="s">
        <v>174</v>
      </c>
      <c r="L104" s="60"/>
      <c r="M104" s="198" t="s">
        <v>21</v>
      </c>
      <c r="N104" s="199" t="s">
        <v>42</v>
      </c>
      <c r="O104" s="41"/>
      <c r="P104" s="200">
        <f>O104*H104</f>
        <v>0</v>
      </c>
      <c r="Q104" s="200">
        <v>0</v>
      </c>
      <c r="R104" s="200">
        <f>Q104*H104</f>
        <v>0</v>
      </c>
      <c r="S104" s="200">
        <v>0</v>
      </c>
      <c r="T104" s="201">
        <f>S104*H104</f>
        <v>0</v>
      </c>
      <c r="AR104" s="23" t="s">
        <v>175</v>
      </c>
      <c r="AT104" s="23" t="s">
        <v>170</v>
      </c>
      <c r="AU104" s="23" t="s">
        <v>81</v>
      </c>
      <c r="AY104" s="23" t="s">
        <v>168</v>
      </c>
      <c r="BE104" s="202">
        <f>IF(N104="základní",J104,0)</f>
        <v>0</v>
      </c>
      <c r="BF104" s="202">
        <f>IF(N104="snížená",J104,0)</f>
        <v>0</v>
      </c>
      <c r="BG104" s="202">
        <f>IF(N104="zákl. přenesená",J104,0)</f>
        <v>0</v>
      </c>
      <c r="BH104" s="202">
        <f>IF(N104="sníž. přenesená",J104,0)</f>
        <v>0</v>
      </c>
      <c r="BI104" s="202">
        <f>IF(N104="nulová",J104,0)</f>
        <v>0</v>
      </c>
      <c r="BJ104" s="23" t="s">
        <v>79</v>
      </c>
      <c r="BK104" s="202">
        <f>ROUND(I104*H104,2)</f>
        <v>0</v>
      </c>
      <c r="BL104" s="23" t="s">
        <v>175</v>
      </c>
      <c r="BM104" s="23" t="s">
        <v>227</v>
      </c>
    </row>
    <row r="105" spans="2:65" s="11" customFormat="1" ht="13.5">
      <c r="B105" s="206"/>
      <c r="C105" s="207"/>
      <c r="D105" s="203" t="s">
        <v>182</v>
      </c>
      <c r="E105" s="208" t="s">
        <v>21</v>
      </c>
      <c r="F105" s="209" t="s">
        <v>2109</v>
      </c>
      <c r="G105" s="207"/>
      <c r="H105" s="210">
        <v>104</v>
      </c>
      <c r="I105" s="211"/>
      <c r="J105" s="207"/>
      <c r="K105" s="207"/>
      <c r="L105" s="212"/>
      <c r="M105" s="213"/>
      <c r="N105" s="214"/>
      <c r="O105" s="214"/>
      <c r="P105" s="214"/>
      <c r="Q105" s="214"/>
      <c r="R105" s="214"/>
      <c r="S105" s="214"/>
      <c r="T105" s="215"/>
      <c r="AT105" s="216" t="s">
        <v>182</v>
      </c>
      <c r="AU105" s="216" t="s">
        <v>81</v>
      </c>
      <c r="AV105" s="11" t="s">
        <v>81</v>
      </c>
      <c r="AW105" s="11" t="s">
        <v>34</v>
      </c>
      <c r="AX105" s="11" t="s">
        <v>71</v>
      </c>
      <c r="AY105" s="216" t="s">
        <v>168</v>
      </c>
    </row>
    <row r="106" spans="2:65" s="12" customFormat="1" ht="13.5">
      <c r="B106" s="217"/>
      <c r="C106" s="218"/>
      <c r="D106" s="203" t="s">
        <v>182</v>
      </c>
      <c r="E106" s="219" t="s">
        <v>21</v>
      </c>
      <c r="F106" s="220" t="s">
        <v>184</v>
      </c>
      <c r="G106" s="218"/>
      <c r="H106" s="221">
        <v>104</v>
      </c>
      <c r="I106" s="222"/>
      <c r="J106" s="218"/>
      <c r="K106" s="218"/>
      <c r="L106" s="223"/>
      <c r="M106" s="224"/>
      <c r="N106" s="225"/>
      <c r="O106" s="225"/>
      <c r="P106" s="225"/>
      <c r="Q106" s="225"/>
      <c r="R106" s="225"/>
      <c r="S106" s="225"/>
      <c r="T106" s="226"/>
      <c r="AT106" s="227" t="s">
        <v>182</v>
      </c>
      <c r="AU106" s="227" t="s">
        <v>81</v>
      </c>
      <c r="AV106" s="12" t="s">
        <v>175</v>
      </c>
      <c r="AW106" s="12" t="s">
        <v>34</v>
      </c>
      <c r="AX106" s="12" t="s">
        <v>79</v>
      </c>
      <c r="AY106" s="227" t="s">
        <v>168</v>
      </c>
    </row>
    <row r="107" spans="2:65" s="1" customFormat="1" ht="38.25" customHeight="1">
      <c r="B107" s="40"/>
      <c r="C107" s="191" t="s">
        <v>202</v>
      </c>
      <c r="D107" s="191" t="s">
        <v>170</v>
      </c>
      <c r="E107" s="192" t="s">
        <v>1809</v>
      </c>
      <c r="F107" s="193" t="s">
        <v>1810</v>
      </c>
      <c r="G107" s="194" t="s">
        <v>173</v>
      </c>
      <c r="H107" s="195">
        <v>104</v>
      </c>
      <c r="I107" s="196"/>
      <c r="J107" s="197">
        <f t="shared" ref="J107:J113" si="0">ROUND(I107*H107,2)</f>
        <v>0</v>
      </c>
      <c r="K107" s="193" t="s">
        <v>174</v>
      </c>
      <c r="L107" s="60"/>
      <c r="M107" s="198" t="s">
        <v>21</v>
      </c>
      <c r="N107" s="199" t="s">
        <v>42</v>
      </c>
      <c r="O107" s="41"/>
      <c r="P107" s="200">
        <f t="shared" ref="P107:P113" si="1">O107*H107</f>
        <v>0</v>
      </c>
      <c r="Q107" s="200">
        <v>0</v>
      </c>
      <c r="R107" s="200">
        <f t="shared" ref="R107:R113" si="2">Q107*H107</f>
        <v>0</v>
      </c>
      <c r="S107" s="200">
        <v>0</v>
      </c>
      <c r="T107" s="201">
        <f t="shared" ref="T107:T113" si="3">S107*H107</f>
        <v>0</v>
      </c>
      <c r="AR107" s="23" t="s">
        <v>175</v>
      </c>
      <c r="AT107" s="23" t="s">
        <v>170</v>
      </c>
      <c r="AU107" s="23" t="s">
        <v>81</v>
      </c>
      <c r="AY107" s="23" t="s">
        <v>168</v>
      </c>
      <c r="BE107" s="202">
        <f t="shared" ref="BE107:BE113" si="4">IF(N107="základní",J107,0)</f>
        <v>0</v>
      </c>
      <c r="BF107" s="202">
        <f t="shared" ref="BF107:BF113" si="5">IF(N107="snížená",J107,0)</f>
        <v>0</v>
      </c>
      <c r="BG107" s="202">
        <f t="shared" ref="BG107:BG113" si="6">IF(N107="zákl. přenesená",J107,0)</f>
        <v>0</v>
      </c>
      <c r="BH107" s="202">
        <f t="shared" ref="BH107:BH113" si="7">IF(N107="sníž. přenesená",J107,0)</f>
        <v>0</v>
      </c>
      <c r="BI107" s="202">
        <f t="shared" ref="BI107:BI113" si="8">IF(N107="nulová",J107,0)</f>
        <v>0</v>
      </c>
      <c r="BJ107" s="23" t="s">
        <v>79</v>
      </c>
      <c r="BK107" s="202">
        <f t="shared" ref="BK107:BK113" si="9">ROUND(I107*H107,2)</f>
        <v>0</v>
      </c>
      <c r="BL107" s="23" t="s">
        <v>175</v>
      </c>
      <c r="BM107" s="23" t="s">
        <v>239</v>
      </c>
    </row>
    <row r="108" spans="2:65" s="1" customFormat="1" ht="38.25" customHeight="1">
      <c r="B108" s="40"/>
      <c r="C108" s="191" t="s">
        <v>208</v>
      </c>
      <c r="D108" s="191" t="s">
        <v>170</v>
      </c>
      <c r="E108" s="192" t="s">
        <v>1811</v>
      </c>
      <c r="F108" s="193" t="s">
        <v>1812</v>
      </c>
      <c r="G108" s="194" t="s">
        <v>205</v>
      </c>
      <c r="H108" s="195">
        <v>104</v>
      </c>
      <c r="I108" s="196"/>
      <c r="J108" s="197">
        <f t="shared" si="0"/>
        <v>0</v>
      </c>
      <c r="K108" s="193" t="s">
        <v>174</v>
      </c>
      <c r="L108" s="60"/>
      <c r="M108" s="198" t="s">
        <v>21</v>
      </c>
      <c r="N108" s="199" t="s">
        <v>42</v>
      </c>
      <c r="O108" s="41"/>
      <c r="P108" s="200">
        <f t="shared" si="1"/>
        <v>0</v>
      </c>
      <c r="Q108" s="200">
        <v>0</v>
      </c>
      <c r="R108" s="200">
        <f t="shared" si="2"/>
        <v>0</v>
      </c>
      <c r="S108" s="200">
        <v>0</v>
      </c>
      <c r="T108" s="201">
        <f t="shared" si="3"/>
        <v>0</v>
      </c>
      <c r="AR108" s="23" t="s">
        <v>175</v>
      </c>
      <c r="AT108" s="23" t="s">
        <v>170</v>
      </c>
      <c r="AU108" s="23" t="s">
        <v>81</v>
      </c>
      <c r="AY108" s="23" t="s">
        <v>168</v>
      </c>
      <c r="BE108" s="202">
        <f t="shared" si="4"/>
        <v>0</v>
      </c>
      <c r="BF108" s="202">
        <f t="shared" si="5"/>
        <v>0</v>
      </c>
      <c r="BG108" s="202">
        <f t="shared" si="6"/>
        <v>0</v>
      </c>
      <c r="BH108" s="202">
        <f t="shared" si="7"/>
        <v>0</v>
      </c>
      <c r="BI108" s="202">
        <f t="shared" si="8"/>
        <v>0</v>
      </c>
      <c r="BJ108" s="23" t="s">
        <v>79</v>
      </c>
      <c r="BK108" s="202">
        <f t="shared" si="9"/>
        <v>0</v>
      </c>
      <c r="BL108" s="23" t="s">
        <v>175</v>
      </c>
      <c r="BM108" s="23" t="s">
        <v>427</v>
      </c>
    </row>
    <row r="109" spans="2:65" s="1" customFormat="1" ht="38.25" customHeight="1">
      <c r="B109" s="40"/>
      <c r="C109" s="191" t="s">
        <v>212</v>
      </c>
      <c r="D109" s="191" t="s">
        <v>170</v>
      </c>
      <c r="E109" s="192" t="s">
        <v>1813</v>
      </c>
      <c r="F109" s="193" t="s">
        <v>1814</v>
      </c>
      <c r="G109" s="194" t="s">
        <v>205</v>
      </c>
      <c r="H109" s="195">
        <v>176.8</v>
      </c>
      <c r="I109" s="196"/>
      <c r="J109" s="197">
        <f t="shared" si="0"/>
        <v>0</v>
      </c>
      <c r="K109" s="193" t="s">
        <v>174</v>
      </c>
      <c r="L109" s="60"/>
      <c r="M109" s="198" t="s">
        <v>21</v>
      </c>
      <c r="N109" s="199" t="s">
        <v>42</v>
      </c>
      <c r="O109" s="41"/>
      <c r="P109" s="200">
        <f t="shared" si="1"/>
        <v>0</v>
      </c>
      <c r="Q109" s="200">
        <v>0</v>
      </c>
      <c r="R109" s="200">
        <f t="shared" si="2"/>
        <v>0</v>
      </c>
      <c r="S109" s="200">
        <v>0</v>
      </c>
      <c r="T109" s="201">
        <f t="shared" si="3"/>
        <v>0</v>
      </c>
      <c r="AR109" s="23" t="s">
        <v>175</v>
      </c>
      <c r="AT109" s="23" t="s">
        <v>170</v>
      </c>
      <c r="AU109" s="23" t="s">
        <v>81</v>
      </c>
      <c r="AY109" s="23" t="s">
        <v>168</v>
      </c>
      <c r="BE109" s="202">
        <f t="shared" si="4"/>
        <v>0</v>
      </c>
      <c r="BF109" s="202">
        <f t="shared" si="5"/>
        <v>0</v>
      </c>
      <c r="BG109" s="202">
        <f t="shared" si="6"/>
        <v>0</v>
      </c>
      <c r="BH109" s="202">
        <f t="shared" si="7"/>
        <v>0</v>
      </c>
      <c r="BI109" s="202">
        <f t="shared" si="8"/>
        <v>0</v>
      </c>
      <c r="BJ109" s="23" t="s">
        <v>79</v>
      </c>
      <c r="BK109" s="202">
        <f t="shared" si="9"/>
        <v>0</v>
      </c>
      <c r="BL109" s="23" t="s">
        <v>175</v>
      </c>
      <c r="BM109" s="23" t="s">
        <v>259</v>
      </c>
    </row>
    <row r="110" spans="2:65" s="1" customFormat="1" ht="38.25" customHeight="1">
      <c r="B110" s="40"/>
      <c r="C110" s="191" t="s">
        <v>217</v>
      </c>
      <c r="D110" s="191" t="s">
        <v>170</v>
      </c>
      <c r="E110" s="192" t="s">
        <v>213</v>
      </c>
      <c r="F110" s="193" t="s">
        <v>214</v>
      </c>
      <c r="G110" s="194" t="s">
        <v>205</v>
      </c>
      <c r="H110" s="195">
        <v>15.6</v>
      </c>
      <c r="I110" s="196"/>
      <c r="J110" s="197">
        <f t="shared" si="0"/>
        <v>0</v>
      </c>
      <c r="K110" s="193" t="s">
        <v>174</v>
      </c>
      <c r="L110" s="60"/>
      <c r="M110" s="198" t="s">
        <v>21</v>
      </c>
      <c r="N110" s="199" t="s">
        <v>42</v>
      </c>
      <c r="O110" s="41"/>
      <c r="P110" s="200">
        <f t="shared" si="1"/>
        <v>0</v>
      </c>
      <c r="Q110" s="200">
        <v>0</v>
      </c>
      <c r="R110" s="200">
        <f t="shared" si="2"/>
        <v>0</v>
      </c>
      <c r="S110" s="200">
        <v>0</v>
      </c>
      <c r="T110" s="201">
        <f t="shared" si="3"/>
        <v>0</v>
      </c>
      <c r="AR110" s="23" t="s">
        <v>175</v>
      </c>
      <c r="AT110" s="23" t="s">
        <v>170</v>
      </c>
      <c r="AU110" s="23" t="s">
        <v>81</v>
      </c>
      <c r="AY110" s="23" t="s">
        <v>168</v>
      </c>
      <c r="BE110" s="202">
        <f t="shared" si="4"/>
        <v>0</v>
      </c>
      <c r="BF110" s="202">
        <f t="shared" si="5"/>
        <v>0</v>
      </c>
      <c r="BG110" s="202">
        <f t="shared" si="6"/>
        <v>0</v>
      </c>
      <c r="BH110" s="202">
        <f t="shared" si="7"/>
        <v>0</v>
      </c>
      <c r="BI110" s="202">
        <f t="shared" si="8"/>
        <v>0</v>
      </c>
      <c r="BJ110" s="23" t="s">
        <v>79</v>
      </c>
      <c r="BK110" s="202">
        <f t="shared" si="9"/>
        <v>0</v>
      </c>
      <c r="BL110" s="23" t="s">
        <v>175</v>
      </c>
      <c r="BM110" s="23" t="s">
        <v>270</v>
      </c>
    </row>
    <row r="111" spans="2:65" s="1" customFormat="1" ht="25.5" customHeight="1">
      <c r="B111" s="40"/>
      <c r="C111" s="191" t="s">
        <v>222</v>
      </c>
      <c r="D111" s="191" t="s">
        <v>170</v>
      </c>
      <c r="E111" s="192" t="s">
        <v>404</v>
      </c>
      <c r="F111" s="193" t="s">
        <v>405</v>
      </c>
      <c r="G111" s="194" t="s">
        <v>205</v>
      </c>
      <c r="H111" s="195">
        <v>104</v>
      </c>
      <c r="I111" s="196"/>
      <c r="J111" s="197">
        <f t="shared" si="0"/>
        <v>0</v>
      </c>
      <c r="K111" s="193" t="s">
        <v>174</v>
      </c>
      <c r="L111" s="60"/>
      <c r="M111" s="198" t="s">
        <v>21</v>
      </c>
      <c r="N111" s="199" t="s">
        <v>42</v>
      </c>
      <c r="O111" s="41"/>
      <c r="P111" s="200">
        <f t="shared" si="1"/>
        <v>0</v>
      </c>
      <c r="Q111" s="200">
        <v>0</v>
      </c>
      <c r="R111" s="200">
        <f t="shared" si="2"/>
        <v>0</v>
      </c>
      <c r="S111" s="200">
        <v>0</v>
      </c>
      <c r="T111" s="201">
        <f t="shared" si="3"/>
        <v>0</v>
      </c>
      <c r="AR111" s="23" t="s">
        <v>175</v>
      </c>
      <c r="AT111" s="23" t="s">
        <v>170</v>
      </c>
      <c r="AU111" s="23" t="s">
        <v>81</v>
      </c>
      <c r="AY111" s="23" t="s">
        <v>168</v>
      </c>
      <c r="BE111" s="202">
        <f t="shared" si="4"/>
        <v>0</v>
      </c>
      <c r="BF111" s="202">
        <f t="shared" si="5"/>
        <v>0</v>
      </c>
      <c r="BG111" s="202">
        <f t="shared" si="6"/>
        <v>0</v>
      </c>
      <c r="BH111" s="202">
        <f t="shared" si="7"/>
        <v>0</v>
      </c>
      <c r="BI111" s="202">
        <f t="shared" si="8"/>
        <v>0</v>
      </c>
      <c r="BJ111" s="23" t="s">
        <v>79</v>
      </c>
      <c r="BK111" s="202">
        <f t="shared" si="9"/>
        <v>0</v>
      </c>
      <c r="BL111" s="23" t="s">
        <v>175</v>
      </c>
      <c r="BM111" s="23" t="s">
        <v>279</v>
      </c>
    </row>
    <row r="112" spans="2:65" s="1" customFormat="1" ht="16.5" customHeight="1">
      <c r="B112" s="40"/>
      <c r="C112" s="191" t="s">
        <v>227</v>
      </c>
      <c r="D112" s="191" t="s">
        <v>170</v>
      </c>
      <c r="E112" s="192" t="s">
        <v>228</v>
      </c>
      <c r="F112" s="193" t="s">
        <v>229</v>
      </c>
      <c r="G112" s="194" t="s">
        <v>205</v>
      </c>
      <c r="H112" s="195">
        <v>15.6</v>
      </c>
      <c r="I112" s="196"/>
      <c r="J112" s="197">
        <f t="shared" si="0"/>
        <v>0</v>
      </c>
      <c r="K112" s="193" t="s">
        <v>174</v>
      </c>
      <c r="L112" s="60"/>
      <c r="M112" s="198" t="s">
        <v>21</v>
      </c>
      <c r="N112" s="199" t="s">
        <v>42</v>
      </c>
      <c r="O112" s="41"/>
      <c r="P112" s="200">
        <f t="shared" si="1"/>
        <v>0</v>
      </c>
      <c r="Q112" s="200">
        <v>0</v>
      </c>
      <c r="R112" s="200">
        <f t="shared" si="2"/>
        <v>0</v>
      </c>
      <c r="S112" s="200">
        <v>0</v>
      </c>
      <c r="T112" s="201">
        <f t="shared" si="3"/>
        <v>0</v>
      </c>
      <c r="AR112" s="23" t="s">
        <v>175</v>
      </c>
      <c r="AT112" s="23" t="s">
        <v>170</v>
      </c>
      <c r="AU112" s="23" t="s">
        <v>81</v>
      </c>
      <c r="AY112" s="23" t="s">
        <v>168</v>
      </c>
      <c r="BE112" s="202">
        <f t="shared" si="4"/>
        <v>0</v>
      </c>
      <c r="BF112" s="202">
        <f t="shared" si="5"/>
        <v>0</v>
      </c>
      <c r="BG112" s="202">
        <f t="shared" si="6"/>
        <v>0</v>
      </c>
      <c r="BH112" s="202">
        <f t="shared" si="7"/>
        <v>0</v>
      </c>
      <c r="BI112" s="202">
        <f t="shared" si="8"/>
        <v>0</v>
      </c>
      <c r="BJ112" s="23" t="s">
        <v>79</v>
      </c>
      <c r="BK112" s="202">
        <f t="shared" si="9"/>
        <v>0</v>
      </c>
      <c r="BL112" s="23" t="s">
        <v>175</v>
      </c>
      <c r="BM112" s="23" t="s">
        <v>289</v>
      </c>
    </row>
    <row r="113" spans="2:65" s="1" customFormat="1" ht="25.5" customHeight="1">
      <c r="B113" s="40"/>
      <c r="C113" s="191" t="s">
        <v>232</v>
      </c>
      <c r="D113" s="191" t="s">
        <v>170</v>
      </c>
      <c r="E113" s="192" t="s">
        <v>233</v>
      </c>
      <c r="F113" s="193" t="s">
        <v>234</v>
      </c>
      <c r="G113" s="194" t="s">
        <v>235</v>
      </c>
      <c r="H113" s="195">
        <v>31.2</v>
      </c>
      <c r="I113" s="196"/>
      <c r="J113" s="197">
        <f t="shared" si="0"/>
        <v>0</v>
      </c>
      <c r="K113" s="193" t="s">
        <v>174</v>
      </c>
      <c r="L113" s="60"/>
      <c r="M113" s="198" t="s">
        <v>21</v>
      </c>
      <c r="N113" s="199" t="s">
        <v>42</v>
      </c>
      <c r="O113" s="41"/>
      <c r="P113" s="200">
        <f t="shared" si="1"/>
        <v>0</v>
      </c>
      <c r="Q113" s="200">
        <v>0</v>
      </c>
      <c r="R113" s="200">
        <f t="shared" si="2"/>
        <v>0</v>
      </c>
      <c r="S113" s="200">
        <v>0</v>
      </c>
      <c r="T113" s="201">
        <f t="shared" si="3"/>
        <v>0</v>
      </c>
      <c r="AR113" s="23" t="s">
        <v>175</v>
      </c>
      <c r="AT113" s="23" t="s">
        <v>170</v>
      </c>
      <c r="AU113" s="23" t="s">
        <v>81</v>
      </c>
      <c r="AY113" s="23" t="s">
        <v>168</v>
      </c>
      <c r="BE113" s="202">
        <f t="shared" si="4"/>
        <v>0</v>
      </c>
      <c r="BF113" s="202">
        <f t="shared" si="5"/>
        <v>0</v>
      </c>
      <c r="BG113" s="202">
        <f t="shared" si="6"/>
        <v>0</v>
      </c>
      <c r="BH113" s="202">
        <f t="shared" si="7"/>
        <v>0</v>
      </c>
      <c r="BI113" s="202">
        <f t="shared" si="8"/>
        <v>0</v>
      </c>
      <c r="BJ113" s="23" t="s">
        <v>79</v>
      </c>
      <c r="BK113" s="202">
        <f t="shared" si="9"/>
        <v>0</v>
      </c>
      <c r="BL113" s="23" t="s">
        <v>175</v>
      </c>
      <c r="BM113" s="23" t="s">
        <v>299</v>
      </c>
    </row>
    <row r="114" spans="2:65" s="13" customFormat="1" ht="13.5">
      <c r="B114" s="247"/>
      <c r="C114" s="248"/>
      <c r="D114" s="203" t="s">
        <v>182</v>
      </c>
      <c r="E114" s="249" t="s">
        <v>21</v>
      </c>
      <c r="F114" s="250" t="s">
        <v>1815</v>
      </c>
      <c r="G114" s="248"/>
      <c r="H114" s="249" t="s">
        <v>21</v>
      </c>
      <c r="I114" s="251"/>
      <c r="J114" s="248"/>
      <c r="K114" s="248"/>
      <c r="L114" s="252"/>
      <c r="M114" s="253"/>
      <c r="N114" s="254"/>
      <c r="O114" s="254"/>
      <c r="P114" s="254"/>
      <c r="Q114" s="254"/>
      <c r="R114" s="254"/>
      <c r="S114" s="254"/>
      <c r="T114" s="255"/>
      <c r="AT114" s="256" t="s">
        <v>182</v>
      </c>
      <c r="AU114" s="256" t="s">
        <v>81</v>
      </c>
      <c r="AV114" s="13" t="s">
        <v>79</v>
      </c>
      <c r="AW114" s="13" t="s">
        <v>34</v>
      </c>
      <c r="AX114" s="13" t="s">
        <v>71</v>
      </c>
      <c r="AY114" s="256" t="s">
        <v>168</v>
      </c>
    </row>
    <row r="115" spans="2:65" s="11" customFormat="1" ht="13.5">
      <c r="B115" s="206"/>
      <c r="C115" s="207"/>
      <c r="D115" s="203" t="s">
        <v>182</v>
      </c>
      <c r="E115" s="208" t="s">
        <v>21</v>
      </c>
      <c r="F115" s="209" t="s">
        <v>2111</v>
      </c>
      <c r="G115" s="207"/>
      <c r="H115" s="210">
        <v>31.2</v>
      </c>
      <c r="I115" s="211"/>
      <c r="J115" s="207"/>
      <c r="K115" s="207"/>
      <c r="L115" s="212"/>
      <c r="M115" s="213"/>
      <c r="N115" s="214"/>
      <c r="O115" s="214"/>
      <c r="P115" s="214"/>
      <c r="Q115" s="214"/>
      <c r="R115" s="214"/>
      <c r="S115" s="214"/>
      <c r="T115" s="215"/>
      <c r="AT115" s="216" t="s">
        <v>182</v>
      </c>
      <c r="AU115" s="216" t="s">
        <v>81</v>
      </c>
      <c r="AV115" s="11" t="s">
        <v>81</v>
      </c>
      <c r="AW115" s="11" t="s">
        <v>34</v>
      </c>
      <c r="AX115" s="11" t="s">
        <v>71</v>
      </c>
      <c r="AY115" s="216" t="s">
        <v>168</v>
      </c>
    </row>
    <row r="116" spans="2:65" s="12" customFormat="1" ht="13.5">
      <c r="B116" s="217"/>
      <c r="C116" s="218"/>
      <c r="D116" s="203" t="s">
        <v>182</v>
      </c>
      <c r="E116" s="219" t="s">
        <v>21</v>
      </c>
      <c r="F116" s="220" t="s">
        <v>184</v>
      </c>
      <c r="G116" s="218"/>
      <c r="H116" s="221">
        <v>31.2</v>
      </c>
      <c r="I116" s="222"/>
      <c r="J116" s="218"/>
      <c r="K116" s="218"/>
      <c r="L116" s="223"/>
      <c r="M116" s="224"/>
      <c r="N116" s="225"/>
      <c r="O116" s="225"/>
      <c r="P116" s="225"/>
      <c r="Q116" s="225"/>
      <c r="R116" s="225"/>
      <c r="S116" s="225"/>
      <c r="T116" s="226"/>
      <c r="AT116" s="227" t="s">
        <v>182</v>
      </c>
      <c r="AU116" s="227" t="s">
        <v>81</v>
      </c>
      <c r="AV116" s="12" t="s">
        <v>175</v>
      </c>
      <c r="AW116" s="12" t="s">
        <v>34</v>
      </c>
      <c r="AX116" s="12" t="s">
        <v>79</v>
      </c>
      <c r="AY116" s="227" t="s">
        <v>168</v>
      </c>
    </row>
    <row r="117" spans="2:65" s="1" customFormat="1" ht="25.5" customHeight="1">
      <c r="B117" s="40"/>
      <c r="C117" s="191" t="s">
        <v>239</v>
      </c>
      <c r="D117" s="191" t="s">
        <v>170</v>
      </c>
      <c r="E117" s="192" t="s">
        <v>1817</v>
      </c>
      <c r="F117" s="193" t="s">
        <v>1818</v>
      </c>
      <c r="G117" s="194" t="s">
        <v>205</v>
      </c>
      <c r="H117" s="195">
        <v>88.4</v>
      </c>
      <c r="I117" s="196"/>
      <c r="J117" s="197">
        <f>ROUND(I117*H117,2)</f>
        <v>0</v>
      </c>
      <c r="K117" s="193" t="s">
        <v>174</v>
      </c>
      <c r="L117" s="60"/>
      <c r="M117" s="198" t="s">
        <v>21</v>
      </c>
      <c r="N117" s="199" t="s">
        <v>42</v>
      </c>
      <c r="O117" s="41"/>
      <c r="P117" s="200">
        <f>O117*H117</f>
        <v>0</v>
      </c>
      <c r="Q117" s="200">
        <v>0</v>
      </c>
      <c r="R117" s="200">
        <f>Q117*H117</f>
        <v>0</v>
      </c>
      <c r="S117" s="200">
        <v>0</v>
      </c>
      <c r="T117" s="201">
        <f>S117*H117</f>
        <v>0</v>
      </c>
      <c r="AR117" s="23" t="s">
        <v>175</v>
      </c>
      <c r="AT117" s="23" t="s">
        <v>170</v>
      </c>
      <c r="AU117" s="23" t="s">
        <v>81</v>
      </c>
      <c r="AY117" s="23" t="s">
        <v>168</v>
      </c>
      <c r="BE117" s="202">
        <f>IF(N117="základní",J117,0)</f>
        <v>0</v>
      </c>
      <c r="BF117" s="202">
        <f>IF(N117="snížená",J117,0)</f>
        <v>0</v>
      </c>
      <c r="BG117" s="202">
        <f>IF(N117="zákl. přenesená",J117,0)</f>
        <v>0</v>
      </c>
      <c r="BH117" s="202">
        <f>IF(N117="sníž. přenesená",J117,0)</f>
        <v>0</v>
      </c>
      <c r="BI117" s="202">
        <f>IF(N117="nulová",J117,0)</f>
        <v>0</v>
      </c>
      <c r="BJ117" s="23" t="s">
        <v>79</v>
      </c>
      <c r="BK117" s="202">
        <f>ROUND(I117*H117,2)</f>
        <v>0</v>
      </c>
      <c r="BL117" s="23" t="s">
        <v>175</v>
      </c>
      <c r="BM117" s="23" t="s">
        <v>308</v>
      </c>
    </row>
    <row r="118" spans="2:65" s="1" customFormat="1" ht="38.25" customHeight="1">
      <c r="B118" s="40"/>
      <c r="C118" s="191" t="s">
        <v>10</v>
      </c>
      <c r="D118" s="191" t="s">
        <v>170</v>
      </c>
      <c r="E118" s="192" t="s">
        <v>1819</v>
      </c>
      <c r="F118" s="193" t="s">
        <v>1820</v>
      </c>
      <c r="G118" s="194" t="s">
        <v>205</v>
      </c>
      <c r="H118" s="195">
        <v>13</v>
      </c>
      <c r="I118" s="196"/>
      <c r="J118" s="197">
        <f>ROUND(I118*H118,2)</f>
        <v>0</v>
      </c>
      <c r="K118" s="193" t="s">
        <v>174</v>
      </c>
      <c r="L118" s="60"/>
      <c r="M118" s="198" t="s">
        <v>21</v>
      </c>
      <c r="N118" s="199" t="s">
        <v>42</v>
      </c>
      <c r="O118" s="41"/>
      <c r="P118" s="200">
        <f>O118*H118</f>
        <v>0</v>
      </c>
      <c r="Q118" s="200">
        <v>0</v>
      </c>
      <c r="R118" s="200">
        <f>Q118*H118</f>
        <v>0</v>
      </c>
      <c r="S118" s="200">
        <v>0</v>
      </c>
      <c r="T118" s="201">
        <f>S118*H118</f>
        <v>0</v>
      </c>
      <c r="AR118" s="23" t="s">
        <v>175</v>
      </c>
      <c r="AT118" s="23" t="s">
        <v>170</v>
      </c>
      <c r="AU118" s="23" t="s">
        <v>81</v>
      </c>
      <c r="AY118" s="23" t="s">
        <v>168</v>
      </c>
      <c r="BE118" s="202">
        <f>IF(N118="základní",J118,0)</f>
        <v>0</v>
      </c>
      <c r="BF118" s="202">
        <f>IF(N118="snížená",J118,0)</f>
        <v>0</v>
      </c>
      <c r="BG118" s="202">
        <f>IF(N118="zákl. přenesená",J118,0)</f>
        <v>0</v>
      </c>
      <c r="BH118" s="202">
        <f>IF(N118="sníž. přenesená",J118,0)</f>
        <v>0</v>
      </c>
      <c r="BI118" s="202">
        <f>IF(N118="nulová",J118,0)</f>
        <v>0</v>
      </c>
      <c r="BJ118" s="23" t="s">
        <v>79</v>
      </c>
      <c r="BK118" s="202">
        <f>ROUND(I118*H118,2)</f>
        <v>0</v>
      </c>
      <c r="BL118" s="23" t="s">
        <v>175</v>
      </c>
      <c r="BM118" s="23" t="s">
        <v>319</v>
      </c>
    </row>
    <row r="119" spans="2:65" s="11" customFormat="1" ht="13.5">
      <c r="B119" s="206"/>
      <c r="C119" s="207"/>
      <c r="D119" s="203" t="s">
        <v>182</v>
      </c>
      <c r="E119" s="208" t="s">
        <v>21</v>
      </c>
      <c r="F119" s="209" t="s">
        <v>2112</v>
      </c>
      <c r="G119" s="207"/>
      <c r="H119" s="210">
        <v>13</v>
      </c>
      <c r="I119" s="211"/>
      <c r="J119" s="207"/>
      <c r="K119" s="207"/>
      <c r="L119" s="212"/>
      <c r="M119" s="213"/>
      <c r="N119" s="214"/>
      <c r="O119" s="214"/>
      <c r="P119" s="214"/>
      <c r="Q119" s="214"/>
      <c r="R119" s="214"/>
      <c r="S119" s="214"/>
      <c r="T119" s="215"/>
      <c r="AT119" s="216" t="s">
        <v>182</v>
      </c>
      <c r="AU119" s="216" t="s">
        <v>81</v>
      </c>
      <c r="AV119" s="11" t="s">
        <v>81</v>
      </c>
      <c r="AW119" s="11" t="s">
        <v>34</v>
      </c>
      <c r="AX119" s="11" t="s">
        <v>71</v>
      </c>
      <c r="AY119" s="216" t="s">
        <v>168</v>
      </c>
    </row>
    <row r="120" spans="2:65" s="12" customFormat="1" ht="13.5">
      <c r="B120" s="217"/>
      <c r="C120" s="218"/>
      <c r="D120" s="203" t="s">
        <v>182</v>
      </c>
      <c r="E120" s="219" t="s">
        <v>21</v>
      </c>
      <c r="F120" s="220" t="s">
        <v>184</v>
      </c>
      <c r="G120" s="218"/>
      <c r="H120" s="221">
        <v>13</v>
      </c>
      <c r="I120" s="222"/>
      <c r="J120" s="218"/>
      <c r="K120" s="218"/>
      <c r="L120" s="223"/>
      <c r="M120" s="224"/>
      <c r="N120" s="225"/>
      <c r="O120" s="225"/>
      <c r="P120" s="225"/>
      <c r="Q120" s="225"/>
      <c r="R120" s="225"/>
      <c r="S120" s="225"/>
      <c r="T120" s="226"/>
      <c r="AT120" s="227" t="s">
        <v>182</v>
      </c>
      <c r="AU120" s="227" t="s">
        <v>81</v>
      </c>
      <c r="AV120" s="12" t="s">
        <v>175</v>
      </c>
      <c r="AW120" s="12" t="s">
        <v>34</v>
      </c>
      <c r="AX120" s="12" t="s">
        <v>79</v>
      </c>
      <c r="AY120" s="227" t="s">
        <v>168</v>
      </c>
    </row>
    <row r="121" spans="2:65" s="1" customFormat="1" ht="16.5" customHeight="1">
      <c r="B121" s="40"/>
      <c r="C121" s="228" t="s">
        <v>427</v>
      </c>
      <c r="D121" s="228" t="s">
        <v>260</v>
      </c>
      <c r="E121" s="229" t="s">
        <v>1822</v>
      </c>
      <c r="F121" s="230" t="s">
        <v>1823</v>
      </c>
      <c r="G121" s="231" t="s">
        <v>235</v>
      </c>
      <c r="H121" s="232">
        <v>26</v>
      </c>
      <c r="I121" s="233"/>
      <c r="J121" s="234">
        <f>ROUND(I121*H121,2)</f>
        <v>0</v>
      </c>
      <c r="K121" s="230" t="s">
        <v>174</v>
      </c>
      <c r="L121" s="235"/>
      <c r="M121" s="236" t="s">
        <v>21</v>
      </c>
      <c r="N121" s="237" t="s">
        <v>42</v>
      </c>
      <c r="O121" s="41"/>
      <c r="P121" s="200">
        <f>O121*H121</f>
        <v>0</v>
      </c>
      <c r="Q121" s="200">
        <v>0</v>
      </c>
      <c r="R121" s="200">
        <f>Q121*H121</f>
        <v>0</v>
      </c>
      <c r="S121" s="200">
        <v>0</v>
      </c>
      <c r="T121" s="201">
        <f>S121*H121</f>
        <v>0</v>
      </c>
      <c r="AR121" s="23" t="s">
        <v>208</v>
      </c>
      <c r="AT121" s="23" t="s">
        <v>260</v>
      </c>
      <c r="AU121" s="23" t="s">
        <v>81</v>
      </c>
      <c r="AY121" s="23" t="s">
        <v>168</v>
      </c>
      <c r="BE121" s="202">
        <f>IF(N121="základní",J121,0)</f>
        <v>0</v>
      </c>
      <c r="BF121" s="202">
        <f>IF(N121="snížená",J121,0)</f>
        <v>0</v>
      </c>
      <c r="BG121" s="202">
        <f>IF(N121="zákl. přenesená",J121,0)</f>
        <v>0</v>
      </c>
      <c r="BH121" s="202">
        <f>IF(N121="sníž. přenesená",J121,0)</f>
        <v>0</v>
      </c>
      <c r="BI121" s="202">
        <f>IF(N121="nulová",J121,0)</f>
        <v>0</v>
      </c>
      <c r="BJ121" s="23" t="s">
        <v>79</v>
      </c>
      <c r="BK121" s="202">
        <f>ROUND(I121*H121,2)</f>
        <v>0</v>
      </c>
      <c r="BL121" s="23" t="s">
        <v>175</v>
      </c>
      <c r="BM121" s="23" t="s">
        <v>329</v>
      </c>
    </row>
    <row r="122" spans="2:65" s="13" customFormat="1" ht="13.5">
      <c r="B122" s="247"/>
      <c r="C122" s="248"/>
      <c r="D122" s="203" t="s">
        <v>182</v>
      </c>
      <c r="E122" s="249" t="s">
        <v>21</v>
      </c>
      <c r="F122" s="250" t="s">
        <v>1824</v>
      </c>
      <c r="G122" s="248"/>
      <c r="H122" s="249" t="s">
        <v>21</v>
      </c>
      <c r="I122" s="251"/>
      <c r="J122" s="248"/>
      <c r="K122" s="248"/>
      <c r="L122" s="252"/>
      <c r="M122" s="253"/>
      <c r="N122" s="254"/>
      <c r="O122" s="254"/>
      <c r="P122" s="254"/>
      <c r="Q122" s="254"/>
      <c r="R122" s="254"/>
      <c r="S122" s="254"/>
      <c r="T122" s="255"/>
      <c r="AT122" s="256" t="s">
        <v>182</v>
      </c>
      <c r="AU122" s="256" t="s">
        <v>81</v>
      </c>
      <c r="AV122" s="13" t="s">
        <v>79</v>
      </c>
      <c r="AW122" s="13" t="s">
        <v>34</v>
      </c>
      <c r="AX122" s="13" t="s">
        <v>71</v>
      </c>
      <c r="AY122" s="256" t="s">
        <v>168</v>
      </c>
    </row>
    <row r="123" spans="2:65" s="11" customFormat="1" ht="13.5">
      <c r="B123" s="206"/>
      <c r="C123" s="207"/>
      <c r="D123" s="203" t="s">
        <v>182</v>
      </c>
      <c r="E123" s="208" t="s">
        <v>21</v>
      </c>
      <c r="F123" s="209" t="s">
        <v>2113</v>
      </c>
      <c r="G123" s="207"/>
      <c r="H123" s="210">
        <v>26</v>
      </c>
      <c r="I123" s="211"/>
      <c r="J123" s="207"/>
      <c r="K123" s="207"/>
      <c r="L123" s="212"/>
      <c r="M123" s="213"/>
      <c r="N123" s="214"/>
      <c r="O123" s="214"/>
      <c r="P123" s="214"/>
      <c r="Q123" s="214"/>
      <c r="R123" s="214"/>
      <c r="S123" s="214"/>
      <c r="T123" s="215"/>
      <c r="AT123" s="216" t="s">
        <v>182</v>
      </c>
      <c r="AU123" s="216" t="s">
        <v>81</v>
      </c>
      <c r="AV123" s="11" t="s">
        <v>81</v>
      </c>
      <c r="AW123" s="11" t="s">
        <v>34</v>
      </c>
      <c r="AX123" s="11" t="s">
        <v>71</v>
      </c>
      <c r="AY123" s="216" t="s">
        <v>168</v>
      </c>
    </row>
    <row r="124" spans="2:65" s="12" customFormat="1" ht="13.5">
      <c r="B124" s="217"/>
      <c r="C124" s="218"/>
      <c r="D124" s="203" t="s">
        <v>182</v>
      </c>
      <c r="E124" s="219" t="s">
        <v>21</v>
      </c>
      <c r="F124" s="220" t="s">
        <v>184</v>
      </c>
      <c r="G124" s="218"/>
      <c r="H124" s="221">
        <v>26</v>
      </c>
      <c r="I124" s="222"/>
      <c r="J124" s="218"/>
      <c r="K124" s="218"/>
      <c r="L124" s="223"/>
      <c r="M124" s="224"/>
      <c r="N124" s="225"/>
      <c r="O124" s="225"/>
      <c r="P124" s="225"/>
      <c r="Q124" s="225"/>
      <c r="R124" s="225"/>
      <c r="S124" s="225"/>
      <c r="T124" s="226"/>
      <c r="AT124" s="227" t="s">
        <v>182</v>
      </c>
      <c r="AU124" s="227" t="s">
        <v>81</v>
      </c>
      <c r="AV124" s="12" t="s">
        <v>175</v>
      </c>
      <c r="AW124" s="12" t="s">
        <v>34</v>
      </c>
      <c r="AX124" s="12" t="s">
        <v>79</v>
      </c>
      <c r="AY124" s="227" t="s">
        <v>168</v>
      </c>
    </row>
    <row r="125" spans="2:65" s="10" customFormat="1" ht="29.85" customHeight="1">
      <c r="B125" s="175"/>
      <c r="C125" s="176"/>
      <c r="D125" s="177" t="s">
        <v>70</v>
      </c>
      <c r="E125" s="189" t="s">
        <v>185</v>
      </c>
      <c r="F125" s="189" t="s">
        <v>452</v>
      </c>
      <c r="G125" s="176"/>
      <c r="H125" s="176"/>
      <c r="I125" s="179"/>
      <c r="J125" s="190">
        <f>BK125</f>
        <v>0</v>
      </c>
      <c r="K125" s="176"/>
      <c r="L125" s="181"/>
      <c r="M125" s="182"/>
      <c r="N125" s="183"/>
      <c r="O125" s="183"/>
      <c r="P125" s="184">
        <f>P126</f>
        <v>0</v>
      </c>
      <c r="Q125" s="183"/>
      <c r="R125" s="184">
        <f>R126</f>
        <v>0</v>
      </c>
      <c r="S125" s="183"/>
      <c r="T125" s="185">
        <f>T126</f>
        <v>0</v>
      </c>
      <c r="AR125" s="186" t="s">
        <v>79</v>
      </c>
      <c r="AT125" s="187" t="s">
        <v>70</v>
      </c>
      <c r="AU125" s="187" t="s">
        <v>79</v>
      </c>
      <c r="AY125" s="186" t="s">
        <v>168</v>
      </c>
      <c r="BK125" s="188">
        <f>BK126</f>
        <v>0</v>
      </c>
    </row>
    <row r="126" spans="2:65" s="1" customFormat="1" ht="25.5" customHeight="1">
      <c r="B126" s="40"/>
      <c r="C126" s="191" t="s">
        <v>254</v>
      </c>
      <c r="D126" s="191" t="s">
        <v>170</v>
      </c>
      <c r="E126" s="192" t="s">
        <v>2114</v>
      </c>
      <c r="F126" s="193" t="s">
        <v>2115</v>
      </c>
      <c r="G126" s="194" t="s">
        <v>458</v>
      </c>
      <c r="H126" s="195">
        <v>1</v>
      </c>
      <c r="I126" s="196"/>
      <c r="J126" s="197">
        <f>ROUND(I126*H126,2)</f>
        <v>0</v>
      </c>
      <c r="K126" s="193" t="s">
        <v>174</v>
      </c>
      <c r="L126" s="60"/>
      <c r="M126" s="198" t="s">
        <v>21</v>
      </c>
      <c r="N126" s="199" t="s">
        <v>42</v>
      </c>
      <c r="O126" s="41"/>
      <c r="P126" s="200">
        <f>O126*H126</f>
        <v>0</v>
      </c>
      <c r="Q126" s="200">
        <v>0</v>
      </c>
      <c r="R126" s="200">
        <f>Q126*H126</f>
        <v>0</v>
      </c>
      <c r="S126" s="200">
        <v>0</v>
      </c>
      <c r="T126" s="201">
        <f>S126*H126</f>
        <v>0</v>
      </c>
      <c r="AR126" s="23" t="s">
        <v>175</v>
      </c>
      <c r="AT126" s="23" t="s">
        <v>170</v>
      </c>
      <c r="AU126" s="23" t="s">
        <v>81</v>
      </c>
      <c r="AY126" s="23" t="s">
        <v>168</v>
      </c>
      <c r="BE126" s="202">
        <f>IF(N126="základní",J126,0)</f>
        <v>0</v>
      </c>
      <c r="BF126" s="202">
        <f>IF(N126="snížená",J126,0)</f>
        <v>0</v>
      </c>
      <c r="BG126" s="202">
        <f>IF(N126="zákl. přenesená",J126,0)</f>
        <v>0</v>
      </c>
      <c r="BH126" s="202">
        <f>IF(N126="sníž. přenesená",J126,0)</f>
        <v>0</v>
      </c>
      <c r="BI126" s="202">
        <f>IF(N126="nulová",J126,0)</f>
        <v>0</v>
      </c>
      <c r="BJ126" s="23" t="s">
        <v>79</v>
      </c>
      <c r="BK126" s="202">
        <f>ROUND(I126*H126,2)</f>
        <v>0</v>
      </c>
      <c r="BL126" s="23" t="s">
        <v>175</v>
      </c>
      <c r="BM126" s="23" t="s">
        <v>339</v>
      </c>
    </row>
    <row r="127" spans="2:65" s="10" customFormat="1" ht="29.85" customHeight="1">
      <c r="B127" s="175"/>
      <c r="C127" s="176"/>
      <c r="D127" s="177" t="s">
        <v>70</v>
      </c>
      <c r="E127" s="189" t="s">
        <v>175</v>
      </c>
      <c r="F127" s="189" t="s">
        <v>464</v>
      </c>
      <c r="G127" s="176"/>
      <c r="H127" s="176"/>
      <c r="I127" s="179"/>
      <c r="J127" s="190">
        <f>BK127</f>
        <v>0</v>
      </c>
      <c r="K127" s="176"/>
      <c r="L127" s="181"/>
      <c r="M127" s="182"/>
      <c r="N127" s="183"/>
      <c r="O127" s="183"/>
      <c r="P127" s="184">
        <f>SUM(P128:P130)</f>
        <v>0</v>
      </c>
      <c r="Q127" s="183"/>
      <c r="R127" s="184">
        <f>SUM(R128:R130)</f>
        <v>0</v>
      </c>
      <c r="S127" s="183"/>
      <c r="T127" s="185">
        <f>SUM(T128:T130)</f>
        <v>0</v>
      </c>
      <c r="AR127" s="186" t="s">
        <v>79</v>
      </c>
      <c r="AT127" s="187" t="s">
        <v>70</v>
      </c>
      <c r="AU127" s="187" t="s">
        <v>79</v>
      </c>
      <c r="AY127" s="186" t="s">
        <v>168</v>
      </c>
      <c r="BK127" s="188">
        <f>SUM(BK128:BK130)</f>
        <v>0</v>
      </c>
    </row>
    <row r="128" spans="2:65" s="1" customFormat="1" ht="25.5" customHeight="1">
      <c r="B128" s="40"/>
      <c r="C128" s="191" t="s">
        <v>259</v>
      </c>
      <c r="D128" s="191" t="s">
        <v>170</v>
      </c>
      <c r="E128" s="192" t="s">
        <v>1826</v>
      </c>
      <c r="F128" s="193" t="s">
        <v>1827</v>
      </c>
      <c r="G128" s="194" t="s">
        <v>205</v>
      </c>
      <c r="H128" s="195">
        <v>2.6</v>
      </c>
      <c r="I128" s="196"/>
      <c r="J128" s="197">
        <f>ROUND(I128*H128,2)</f>
        <v>0</v>
      </c>
      <c r="K128" s="193" t="s">
        <v>174</v>
      </c>
      <c r="L128" s="60"/>
      <c r="M128" s="198" t="s">
        <v>21</v>
      </c>
      <c r="N128" s="199" t="s">
        <v>42</v>
      </c>
      <c r="O128" s="41"/>
      <c r="P128" s="200">
        <f>O128*H128</f>
        <v>0</v>
      </c>
      <c r="Q128" s="200">
        <v>0</v>
      </c>
      <c r="R128" s="200">
        <f>Q128*H128</f>
        <v>0</v>
      </c>
      <c r="S128" s="200">
        <v>0</v>
      </c>
      <c r="T128" s="201">
        <f>S128*H128</f>
        <v>0</v>
      </c>
      <c r="AR128" s="23" t="s">
        <v>175</v>
      </c>
      <c r="AT128" s="23" t="s">
        <v>170</v>
      </c>
      <c r="AU128" s="23" t="s">
        <v>81</v>
      </c>
      <c r="AY128" s="23" t="s">
        <v>168</v>
      </c>
      <c r="BE128" s="202">
        <f>IF(N128="základní",J128,0)</f>
        <v>0</v>
      </c>
      <c r="BF128" s="202">
        <f>IF(N128="snížená",J128,0)</f>
        <v>0</v>
      </c>
      <c r="BG128" s="202">
        <f>IF(N128="zákl. přenesená",J128,0)</f>
        <v>0</v>
      </c>
      <c r="BH128" s="202">
        <f>IF(N128="sníž. přenesená",J128,0)</f>
        <v>0</v>
      </c>
      <c r="BI128" s="202">
        <f>IF(N128="nulová",J128,0)</f>
        <v>0</v>
      </c>
      <c r="BJ128" s="23" t="s">
        <v>79</v>
      </c>
      <c r="BK128" s="202">
        <f>ROUND(I128*H128,2)</f>
        <v>0</v>
      </c>
      <c r="BL128" s="23" t="s">
        <v>175</v>
      </c>
      <c r="BM128" s="23" t="s">
        <v>348</v>
      </c>
    </row>
    <row r="129" spans="2:65" s="11" customFormat="1" ht="13.5">
      <c r="B129" s="206"/>
      <c r="C129" s="207"/>
      <c r="D129" s="203" t="s">
        <v>182</v>
      </c>
      <c r="E129" s="208" t="s">
        <v>21</v>
      </c>
      <c r="F129" s="209" t="s">
        <v>2116</v>
      </c>
      <c r="G129" s="207"/>
      <c r="H129" s="210">
        <v>2.6</v>
      </c>
      <c r="I129" s="211"/>
      <c r="J129" s="207"/>
      <c r="K129" s="207"/>
      <c r="L129" s="212"/>
      <c r="M129" s="213"/>
      <c r="N129" s="214"/>
      <c r="O129" s="214"/>
      <c r="P129" s="214"/>
      <c r="Q129" s="214"/>
      <c r="R129" s="214"/>
      <c r="S129" s="214"/>
      <c r="T129" s="215"/>
      <c r="AT129" s="216" t="s">
        <v>182</v>
      </c>
      <c r="AU129" s="216" t="s">
        <v>81</v>
      </c>
      <c r="AV129" s="11" t="s">
        <v>81</v>
      </c>
      <c r="AW129" s="11" t="s">
        <v>34</v>
      </c>
      <c r="AX129" s="11" t="s">
        <v>71</v>
      </c>
      <c r="AY129" s="216" t="s">
        <v>168</v>
      </c>
    </row>
    <row r="130" spans="2:65" s="12" customFormat="1" ht="13.5">
      <c r="B130" s="217"/>
      <c r="C130" s="218"/>
      <c r="D130" s="203" t="s">
        <v>182</v>
      </c>
      <c r="E130" s="219" t="s">
        <v>21</v>
      </c>
      <c r="F130" s="220" t="s">
        <v>184</v>
      </c>
      <c r="G130" s="218"/>
      <c r="H130" s="221">
        <v>2.6</v>
      </c>
      <c r="I130" s="222"/>
      <c r="J130" s="218"/>
      <c r="K130" s="218"/>
      <c r="L130" s="223"/>
      <c r="M130" s="224"/>
      <c r="N130" s="225"/>
      <c r="O130" s="225"/>
      <c r="P130" s="225"/>
      <c r="Q130" s="225"/>
      <c r="R130" s="225"/>
      <c r="S130" s="225"/>
      <c r="T130" s="226"/>
      <c r="AT130" s="227" t="s">
        <v>182</v>
      </c>
      <c r="AU130" s="227" t="s">
        <v>81</v>
      </c>
      <c r="AV130" s="12" t="s">
        <v>175</v>
      </c>
      <c r="AW130" s="12" t="s">
        <v>34</v>
      </c>
      <c r="AX130" s="12" t="s">
        <v>79</v>
      </c>
      <c r="AY130" s="227" t="s">
        <v>168</v>
      </c>
    </row>
    <row r="131" spans="2:65" s="10" customFormat="1" ht="29.85" customHeight="1">
      <c r="B131" s="175"/>
      <c r="C131" s="176"/>
      <c r="D131" s="177" t="s">
        <v>70</v>
      </c>
      <c r="E131" s="189" t="s">
        <v>192</v>
      </c>
      <c r="F131" s="189" t="s">
        <v>244</v>
      </c>
      <c r="G131" s="176"/>
      <c r="H131" s="176"/>
      <c r="I131" s="179"/>
      <c r="J131" s="190">
        <f>BK131</f>
        <v>0</v>
      </c>
      <c r="K131" s="176"/>
      <c r="L131" s="181"/>
      <c r="M131" s="182"/>
      <c r="N131" s="183"/>
      <c r="O131" s="183"/>
      <c r="P131" s="184">
        <f>SUM(P132:P136)</f>
        <v>0</v>
      </c>
      <c r="Q131" s="183"/>
      <c r="R131" s="184">
        <f>SUM(R132:R136)</f>
        <v>0</v>
      </c>
      <c r="S131" s="183"/>
      <c r="T131" s="185">
        <f>SUM(T132:T136)</f>
        <v>0</v>
      </c>
      <c r="AR131" s="186" t="s">
        <v>79</v>
      </c>
      <c r="AT131" s="187" t="s">
        <v>70</v>
      </c>
      <c r="AU131" s="187" t="s">
        <v>79</v>
      </c>
      <c r="AY131" s="186" t="s">
        <v>168</v>
      </c>
      <c r="BK131" s="188">
        <f>SUM(BK132:BK136)</f>
        <v>0</v>
      </c>
    </row>
    <row r="132" spans="2:65" s="1" customFormat="1" ht="25.5" customHeight="1">
      <c r="B132" s="40"/>
      <c r="C132" s="191" t="s">
        <v>265</v>
      </c>
      <c r="D132" s="191" t="s">
        <v>170</v>
      </c>
      <c r="E132" s="192" t="s">
        <v>1971</v>
      </c>
      <c r="F132" s="193" t="s">
        <v>1972</v>
      </c>
      <c r="G132" s="194" t="s">
        <v>173</v>
      </c>
      <c r="H132" s="195">
        <v>26</v>
      </c>
      <c r="I132" s="196"/>
      <c r="J132" s="197">
        <f>ROUND(I132*H132,2)</f>
        <v>0</v>
      </c>
      <c r="K132" s="193" t="s">
        <v>174</v>
      </c>
      <c r="L132" s="60"/>
      <c r="M132" s="198" t="s">
        <v>21</v>
      </c>
      <c r="N132" s="199" t="s">
        <v>42</v>
      </c>
      <c r="O132" s="41"/>
      <c r="P132" s="200">
        <f>O132*H132</f>
        <v>0</v>
      </c>
      <c r="Q132" s="200">
        <v>0</v>
      </c>
      <c r="R132" s="200">
        <f>Q132*H132</f>
        <v>0</v>
      </c>
      <c r="S132" s="200">
        <v>0</v>
      </c>
      <c r="T132" s="201">
        <f>S132*H132</f>
        <v>0</v>
      </c>
      <c r="AR132" s="23" t="s">
        <v>175</v>
      </c>
      <c r="AT132" s="23" t="s">
        <v>170</v>
      </c>
      <c r="AU132" s="23" t="s">
        <v>81</v>
      </c>
      <c r="AY132" s="23" t="s">
        <v>168</v>
      </c>
      <c r="BE132" s="202">
        <f>IF(N132="základní",J132,0)</f>
        <v>0</v>
      </c>
      <c r="BF132" s="202">
        <f>IF(N132="snížená",J132,0)</f>
        <v>0</v>
      </c>
      <c r="BG132" s="202">
        <f>IF(N132="zákl. přenesená",J132,0)</f>
        <v>0</v>
      </c>
      <c r="BH132" s="202">
        <f>IF(N132="sníž. přenesená",J132,0)</f>
        <v>0</v>
      </c>
      <c r="BI132" s="202">
        <f>IF(N132="nulová",J132,0)</f>
        <v>0</v>
      </c>
      <c r="BJ132" s="23" t="s">
        <v>79</v>
      </c>
      <c r="BK132" s="202">
        <f>ROUND(I132*H132,2)</f>
        <v>0</v>
      </c>
      <c r="BL132" s="23" t="s">
        <v>175</v>
      </c>
      <c r="BM132" s="23" t="s">
        <v>357</v>
      </c>
    </row>
    <row r="133" spans="2:65" s="1" customFormat="1" ht="38.25" customHeight="1">
      <c r="B133" s="40"/>
      <c r="C133" s="191" t="s">
        <v>270</v>
      </c>
      <c r="D133" s="191" t="s">
        <v>170</v>
      </c>
      <c r="E133" s="192" t="s">
        <v>1973</v>
      </c>
      <c r="F133" s="193" t="s">
        <v>1974</v>
      </c>
      <c r="G133" s="194" t="s">
        <v>173</v>
      </c>
      <c r="H133" s="195">
        <v>26</v>
      </c>
      <c r="I133" s="196"/>
      <c r="J133" s="197">
        <f>ROUND(I133*H133,2)</f>
        <v>0</v>
      </c>
      <c r="K133" s="193" t="s">
        <v>174</v>
      </c>
      <c r="L133" s="60"/>
      <c r="M133" s="198" t="s">
        <v>21</v>
      </c>
      <c r="N133" s="199" t="s">
        <v>42</v>
      </c>
      <c r="O133" s="41"/>
      <c r="P133" s="200">
        <f>O133*H133</f>
        <v>0</v>
      </c>
      <c r="Q133" s="200">
        <v>0</v>
      </c>
      <c r="R133" s="200">
        <f>Q133*H133</f>
        <v>0</v>
      </c>
      <c r="S133" s="200">
        <v>0</v>
      </c>
      <c r="T133" s="201">
        <f>S133*H133</f>
        <v>0</v>
      </c>
      <c r="AR133" s="23" t="s">
        <v>175</v>
      </c>
      <c r="AT133" s="23" t="s">
        <v>170</v>
      </c>
      <c r="AU133" s="23" t="s">
        <v>81</v>
      </c>
      <c r="AY133" s="23" t="s">
        <v>168</v>
      </c>
      <c r="BE133" s="202">
        <f>IF(N133="základní",J133,0)</f>
        <v>0</v>
      </c>
      <c r="BF133" s="202">
        <f>IF(N133="snížená",J133,0)</f>
        <v>0</v>
      </c>
      <c r="BG133" s="202">
        <f>IF(N133="zákl. přenesená",J133,0)</f>
        <v>0</v>
      </c>
      <c r="BH133" s="202">
        <f>IF(N133="sníž. přenesená",J133,0)</f>
        <v>0</v>
      </c>
      <c r="BI133" s="202">
        <f>IF(N133="nulová",J133,0)</f>
        <v>0</v>
      </c>
      <c r="BJ133" s="23" t="s">
        <v>79</v>
      </c>
      <c r="BK133" s="202">
        <f>ROUND(I133*H133,2)</f>
        <v>0</v>
      </c>
      <c r="BL133" s="23" t="s">
        <v>175</v>
      </c>
      <c r="BM133" s="23" t="s">
        <v>245</v>
      </c>
    </row>
    <row r="134" spans="2:65" s="1" customFormat="1" ht="25.5" customHeight="1">
      <c r="B134" s="40"/>
      <c r="C134" s="191" t="s">
        <v>9</v>
      </c>
      <c r="D134" s="191" t="s">
        <v>170</v>
      </c>
      <c r="E134" s="192" t="s">
        <v>1975</v>
      </c>
      <c r="F134" s="193" t="s">
        <v>1976</v>
      </c>
      <c r="G134" s="194" t="s">
        <v>173</v>
      </c>
      <c r="H134" s="195">
        <v>26</v>
      </c>
      <c r="I134" s="196"/>
      <c r="J134" s="197">
        <f>ROUND(I134*H134,2)</f>
        <v>0</v>
      </c>
      <c r="K134" s="193" t="s">
        <v>174</v>
      </c>
      <c r="L134" s="60"/>
      <c r="M134" s="198" t="s">
        <v>21</v>
      </c>
      <c r="N134" s="199" t="s">
        <v>42</v>
      </c>
      <c r="O134" s="41"/>
      <c r="P134" s="200">
        <f>O134*H134</f>
        <v>0</v>
      </c>
      <c r="Q134" s="200">
        <v>0</v>
      </c>
      <c r="R134" s="200">
        <f>Q134*H134</f>
        <v>0</v>
      </c>
      <c r="S134" s="200">
        <v>0</v>
      </c>
      <c r="T134" s="201">
        <f>S134*H134</f>
        <v>0</v>
      </c>
      <c r="AR134" s="23" t="s">
        <v>175</v>
      </c>
      <c r="AT134" s="23" t="s">
        <v>170</v>
      </c>
      <c r="AU134" s="23" t="s">
        <v>81</v>
      </c>
      <c r="AY134" s="23" t="s">
        <v>168</v>
      </c>
      <c r="BE134" s="202">
        <f>IF(N134="základní",J134,0)</f>
        <v>0</v>
      </c>
      <c r="BF134" s="202">
        <f>IF(N134="snížená",J134,0)</f>
        <v>0</v>
      </c>
      <c r="BG134" s="202">
        <f>IF(N134="zákl. přenesená",J134,0)</f>
        <v>0</v>
      </c>
      <c r="BH134" s="202">
        <f>IF(N134="sníž. přenesená",J134,0)</f>
        <v>0</v>
      </c>
      <c r="BI134" s="202">
        <f>IF(N134="nulová",J134,0)</f>
        <v>0</v>
      </c>
      <c r="BJ134" s="23" t="s">
        <v>79</v>
      </c>
      <c r="BK134" s="202">
        <f>ROUND(I134*H134,2)</f>
        <v>0</v>
      </c>
      <c r="BL134" s="23" t="s">
        <v>175</v>
      </c>
      <c r="BM134" s="23" t="s">
        <v>519</v>
      </c>
    </row>
    <row r="135" spans="2:65" s="1" customFormat="1" ht="38.25" customHeight="1">
      <c r="B135" s="40"/>
      <c r="C135" s="191" t="s">
        <v>279</v>
      </c>
      <c r="D135" s="191" t="s">
        <v>170</v>
      </c>
      <c r="E135" s="192" t="s">
        <v>1977</v>
      </c>
      <c r="F135" s="193" t="s">
        <v>1978</v>
      </c>
      <c r="G135" s="194" t="s">
        <v>173</v>
      </c>
      <c r="H135" s="195">
        <v>26</v>
      </c>
      <c r="I135" s="196"/>
      <c r="J135" s="197">
        <f>ROUND(I135*H135,2)</f>
        <v>0</v>
      </c>
      <c r="K135" s="193" t="s">
        <v>174</v>
      </c>
      <c r="L135" s="60"/>
      <c r="M135" s="198" t="s">
        <v>21</v>
      </c>
      <c r="N135" s="199" t="s">
        <v>42</v>
      </c>
      <c r="O135" s="41"/>
      <c r="P135" s="200">
        <f>O135*H135</f>
        <v>0</v>
      </c>
      <c r="Q135" s="200">
        <v>0</v>
      </c>
      <c r="R135" s="200">
        <f>Q135*H135</f>
        <v>0</v>
      </c>
      <c r="S135" s="200">
        <v>0</v>
      </c>
      <c r="T135" s="201">
        <f>S135*H135</f>
        <v>0</v>
      </c>
      <c r="AR135" s="23" t="s">
        <v>175</v>
      </c>
      <c r="AT135" s="23" t="s">
        <v>170</v>
      </c>
      <c r="AU135" s="23" t="s">
        <v>81</v>
      </c>
      <c r="AY135" s="23" t="s">
        <v>168</v>
      </c>
      <c r="BE135" s="202">
        <f>IF(N135="základní",J135,0)</f>
        <v>0</v>
      </c>
      <c r="BF135" s="202">
        <f>IF(N135="snížená",J135,0)</f>
        <v>0</v>
      </c>
      <c r="BG135" s="202">
        <f>IF(N135="zákl. přenesená",J135,0)</f>
        <v>0</v>
      </c>
      <c r="BH135" s="202">
        <f>IF(N135="sníž. přenesená",J135,0)</f>
        <v>0</v>
      </c>
      <c r="BI135" s="202">
        <f>IF(N135="nulová",J135,0)</f>
        <v>0</v>
      </c>
      <c r="BJ135" s="23" t="s">
        <v>79</v>
      </c>
      <c r="BK135" s="202">
        <f>ROUND(I135*H135,2)</f>
        <v>0</v>
      </c>
      <c r="BL135" s="23" t="s">
        <v>175</v>
      </c>
      <c r="BM135" s="23" t="s">
        <v>529</v>
      </c>
    </row>
    <row r="136" spans="2:65" s="1" customFormat="1" ht="25.5" customHeight="1">
      <c r="B136" s="40"/>
      <c r="C136" s="191" t="s">
        <v>284</v>
      </c>
      <c r="D136" s="191" t="s">
        <v>170</v>
      </c>
      <c r="E136" s="192" t="s">
        <v>1979</v>
      </c>
      <c r="F136" s="193" t="s">
        <v>1980</v>
      </c>
      <c r="G136" s="194" t="s">
        <v>173</v>
      </c>
      <c r="H136" s="195">
        <v>26</v>
      </c>
      <c r="I136" s="196"/>
      <c r="J136" s="197">
        <f>ROUND(I136*H136,2)</f>
        <v>0</v>
      </c>
      <c r="K136" s="193" t="s">
        <v>174</v>
      </c>
      <c r="L136" s="60"/>
      <c r="M136" s="198" t="s">
        <v>21</v>
      </c>
      <c r="N136" s="199" t="s">
        <v>42</v>
      </c>
      <c r="O136" s="41"/>
      <c r="P136" s="200">
        <f>O136*H136</f>
        <v>0</v>
      </c>
      <c r="Q136" s="200">
        <v>0</v>
      </c>
      <c r="R136" s="200">
        <f>Q136*H136</f>
        <v>0</v>
      </c>
      <c r="S136" s="200">
        <v>0</v>
      </c>
      <c r="T136" s="201">
        <f>S136*H136</f>
        <v>0</v>
      </c>
      <c r="AR136" s="23" t="s">
        <v>175</v>
      </c>
      <c r="AT136" s="23" t="s">
        <v>170</v>
      </c>
      <c r="AU136" s="23" t="s">
        <v>81</v>
      </c>
      <c r="AY136" s="23" t="s">
        <v>168</v>
      </c>
      <c r="BE136" s="202">
        <f>IF(N136="základní",J136,0)</f>
        <v>0</v>
      </c>
      <c r="BF136" s="202">
        <f>IF(N136="snížená",J136,0)</f>
        <v>0</v>
      </c>
      <c r="BG136" s="202">
        <f>IF(N136="zákl. přenesená",J136,0)</f>
        <v>0</v>
      </c>
      <c r="BH136" s="202">
        <f>IF(N136="sníž. přenesená",J136,0)</f>
        <v>0</v>
      </c>
      <c r="BI136" s="202">
        <f>IF(N136="nulová",J136,0)</f>
        <v>0</v>
      </c>
      <c r="BJ136" s="23" t="s">
        <v>79</v>
      </c>
      <c r="BK136" s="202">
        <f>ROUND(I136*H136,2)</f>
        <v>0</v>
      </c>
      <c r="BL136" s="23" t="s">
        <v>175</v>
      </c>
      <c r="BM136" s="23" t="s">
        <v>537</v>
      </c>
    </row>
    <row r="137" spans="2:65" s="10" customFormat="1" ht="29.85" customHeight="1">
      <c r="B137" s="175"/>
      <c r="C137" s="176"/>
      <c r="D137" s="177" t="s">
        <v>70</v>
      </c>
      <c r="E137" s="189" t="s">
        <v>208</v>
      </c>
      <c r="F137" s="189" t="s">
        <v>1829</v>
      </c>
      <c r="G137" s="176"/>
      <c r="H137" s="176"/>
      <c r="I137" s="179"/>
      <c r="J137" s="190">
        <f>BK137</f>
        <v>0</v>
      </c>
      <c r="K137" s="176"/>
      <c r="L137" s="181"/>
      <c r="M137" s="182"/>
      <c r="N137" s="183"/>
      <c r="O137" s="183"/>
      <c r="P137" s="184">
        <f>SUM(P138:P142)</f>
        <v>0</v>
      </c>
      <c r="Q137" s="183"/>
      <c r="R137" s="184">
        <f>SUM(R138:R142)</f>
        <v>0</v>
      </c>
      <c r="S137" s="183"/>
      <c r="T137" s="185">
        <f>SUM(T138:T142)</f>
        <v>0</v>
      </c>
      <c r="AR137" s="186" t="s">
        <v>79</v>
      </c>
      <c r="AT137" s="187" t="s">
        <v>70</v>
      </c>
      <c r="AU137" s="187" t="s">
        <v>79</v>
      </c>
      <c r="AY137" s="186" t="s">
        <v>168</v>
      </c>
      <c r="BK137" s="188">
        <f>SUM(BK138:BK142)</f>
        <v>0</v>
      </c>
    </row>
    <row r="138" spans="2:65" s="1" customFormat="1" ht="25.5" customHeight="1">
      <c r="B138" s="40"/>
      <c r="C138" s="191" t="s">
        <v>289</v>
      </c>
      <c r="D138" s="191" t="s">
        <v>170</v>
      </c>
      <c r="E138" s="192" t="s">
        <v>2117</v>
      </c>
      <c r="F138" s="193" t="s">
        <v>2118</v>
      </c>
      <c r="G138" s="194" t="s">
        <v>195</v>
      </c>
      <c r="H138" s="195">
        <v>13</v>
      </c>
      <c r="I138" s="196"/>
      <c r="J138" s="197">
        <f>ROUND(I138*H138,2)</f>
        <v>0</v>
      </c>
      <c r="K138" s="193" t="s">
        <v>174</v>
      </c>
      <c r="L138" s="60"/>
      <c r="M138" s="198" t="s">
        <v>21</v>
      </c>
      <c r="N138" s="199" t="s">
        <v>42</v>
      </c>
      <c r="O138" s="41"/>
      <c r="P138" s="200">
        <f>O138*H138</f>
        <v>0</v>
      </c>
      <c r="Q138" s="200">
        <v>0</v>
      </c>
      <c r="R138" s="200">
        <f>Q138*H138</f>
        <v>0</v>
      </c>
      <c r="S138" s="200">
        <v>0</v>
      </c>
      <c r="T138" s="201">
        <f>S138*H138</f>
        <v>0</v>
      </c>
      <c r="AR138" s="23" t="s">
        <v>175</v>
      </c>
      <c r="AT138" s="23" t="s">
        <v>170</v>
      </c>
      <c r="AU138" s="23" t="s">
        <v>81</v>
      </c>
      <c r="AY138" s="23" t="s">
        <v>168</v>
      </c>
      <c r="BE138" s="202">
        <f>IF(N138="základní",J138,0)</f>
        <v>0</v>
      </c>
      <c r="BF138" s="202">
        <f>IF(N138="snížená",J138,0)</f>
        <v>0</v>
      </c>
      <c r="BG138" s="202">
        <f>IF(N138="zákl. přenesená",J138,0)</f>
        <v>0</v>
      </c>
      <c r="BH138" s="202">
        <f>IF(N138="sníž. přenesená",J138,0)</f>
        <v>0</v>
      </c>
      <c r="BI138" s="202">
        <f>IF(N138="nulová",J138,0)</f>
        <v>0</v>
      </c>
      <c r="BJ138" s="23" t="s">
        <v>79</v>
      </c>
      <c r="BK138" s="202">
        <f>ROUND(I138*H138,2)</f>
        <v>0</v>
      </c>
      <c r="BL138" s="23" t="s">
        <v>175</v>
      </c>
      <c r="BM138" s="23" t="s">
        <v>546</v>
      </c>
    </row>
    <row r="139" spans="2:65" s="1" customFormat="1" ht="25.5" customHeight="1">
      <c r="B139" s="40"/>
      <c r="C139" s="228" t="s">
        <v>294</v>
      </c>
      <c r="D139" s="228" t="s">
        <v>260</v>
      </c>
      <c r="E139" s="229" t="s">
        <v>2119</v>
      </c>
      <c r="F139" s="230" t="s">
        <v>2120</v>
      </c>
      <c r="G139" s="231" t="s">
        <v>195</v>
      </c>
      <c r="H139" s="232">
        <v>13.195</v>
      </c>
      <c r="I139" s="233"/>
      <c r="J139" s="234">
        <f>ROUND(I139*H139,2)</f>
        <v>0</v>
      </c>
      <c r="K139" s="230" t="s">
        <v>174</v>
      </c>
      <c r="L139" s="235"/>
      <c r="M139" s="236" t="s">
        <v>21</v>
      </c>
      <c r="N139" s="237" t="s">
        <v>42</v>
      </c>
      <c r="O139" s="41"/>
      <c r="P139" s="200">
        <f>O139*H139</f>
        <v>0</v>
      </c>
      <c r="Q139" s="200">
        <v>0</v>
      </c>
      <c r="R139" s="200">
        <f>Q139*H139</f>
        <v>0</v>
      </c>
      <c r="S139" s="200">
        <v>0</v>
      </c>
      <c r="T139" s="201">
        <f>S139*H139</f>
        <v>0</v>
      </c>
      <c r="AR139" s="23" t="s">
        <v>208</v>
      </c>
      <c r="AT139" s="23" t="s">
        <v>260</v>
      </c>
      <c r="AU139" s="23" t="s">
        <v>81</v>
      </c>
      <c r="AY139" s="23" t="s">
        <v>168</v>
      </c>
      <c r="BE139" s="202">
        <f>IF(N139="základní",J139,0)</f>
        <v>0</v>
      </c>
      <c r="BF139" s="202">
        <f>IF(N139="snížená",J139,0)</f>
        <v>0</v>
      </c>
      <c r="BG139" s="202">
        <f>IF(N139="zákl. přenesená",J139,0)</f>
        <v>0</v>
      </c>
      <c r="BH139" s="202">
        <f>IF(N139="sníž. přenesená",J139,0)</f>
        <v>0</v>
      </c>
      <c r="BI139" s="202">
        <f>IF(N139="nulová",J139,0)</f>
        <v>0</v>
      </c>
      <c r="BJ139" s="23" t="s">
        <v>79</v>
      </c>
      <c r="BK139" s="202">
        <f>ROUND(I139*H139,2)</f>
        <v>0</v>
      </c>
      <c r="BL139" s="23" t="s">
        <v>175</v>
      </c>
      <c r="BM139" s="23" t="s">
        <v>556</v>
      </c>
    </row>
    <row r="140" spans="2:65" s="11" customFormat="1" ht="13.5">
      <c r="B140" s="206"/>
      <c r="C140" s="207"/>
      <c r="D140" s="203" t="s">
        <v>182</v>
      </c>
      <c r="E140" s="208" t="s">
        <v>21</v>
      </c>
      <c r="F140" s="209" t="s">
        <v>2121</v>
      </c>
      <c r="G140" s="207"/>
      <c r="H140" s="210">
        <v>13.195</v>
      </c>
      <c r="I140" s="211"/>
      <c r="J140" s="207"/>
      <c r="K140" s="207"/>
      <c r="L140" s="212"/>
      <c r="M140" s="213"/>
      <c r="N140" s="214"/>
      <c r="O140" s="214"/>
      <c r="P140" s="214"/>
      <c r="Q140" s="214"/>
      <c r="R140" s="214"/>
      <c r="S140" s="214"/>
      <c r="T140" s="215"/>
      <c r="AT140" s="216" t="s">
        <v>182</v>
      </c>
      <c r="AU140" s="216" t="s">
        <v>81</v>
      </c>
      <c r="AV140" s="11" t="s">
        <v>81</v>
      </c>
      <c r="AW140" s="11" t="s">
        <v>34</v>
      </c>
      <c r="AX140" s="11" t="s">
        <v>71</v>
      </c>
      <c r="AY140" s="216" t="s">
        <v>168</v>
      </c>
    </row>
    <row r="141" spans="2:65" s="12" customFormat="1" ht="13.5">
      <c r="B141" s="217"/>
      <c r="C141" s="218"/>
      <c r="D141" s="203" t="s">
        <v>182</v>
      </c>
      <c r="E141" s="219" t="s">
        <v>21</v>
      </c>
      <c r="F141" s="220" t="s">
        <v>184</v>
      </c>
      <c r="G141" s="218"/>
      <c r="H141" s="221">
        <v>13.195</v>
      </c>
      <c r="I141" s="222"/>
      <c r="J141" s="218"/>
      <c r="K141" s="218"/>
      <c r="L141" s="223"/>
      <c r="M141" s="224"/>
      <c r="N141" s="225"/>
      <c r="O141" s="225"/>
      <c r="P141" s="225"/>
      <c r="Q141" s="225"/>
      <c r="R141" s="225"/>
      <c r="S141" s="225"/>
      <c r="T141" s="226"/>
      <c r="AT141" s="227" t="s">
        <v>182</v>
      </c>
      <c r="AU141" s="227" t="s">
        <v>81</v>
      </c>
      <c r="AV141" s="12" t="s">
        <v>175</v>
      </c>
      <c r="AW141" s="12" t="s">
        <v>34</v>
      </c>
      <c r="AX141" s="12" t="s">
        <v>79</v>
      </c>
      <c r="AY141" s="227" t="s">
        <v>168</v>
      </c>
    </row>
    <row r="142" spans="2:65" s="1" customFormat="1" ht="16.5" customHeight="1">
      <c r="B142" s="40"/>
      <c r="C142" s="191" t="s">
        <v>299</v>
      </c>
      <c r="D142" s="191" t="s">
        <v>170</v>
      </c>
      <c r="E142" s="192" t="s">
        <v>2122</v>
      </c>
      <c r="F142" s="193" t="s">
        <v>2123</v>
      </c>
      <c r="G142" s="194" t="s">
        <v>1840</v>
      </c>
      <c r="H142" s="195">
        <v>1</v>
      </c>
      <c r="I142" s="196"/>
      <c r="J142" s="197">
        <f>ROUND(I142*H142,2)</f>
        <v>0</v>
      </c>
      <c r="K142" s="193" t="s">
        <v>21</v>
      </c>
      <c r="L142" s="60"/>
      <c r="M142" s="198" t="s">
        <v>21</v>
      </c>
      <c r="N142" s="199" t="s">
        <v>42</v>
      </c>
      <c r="O142" s="41"/>
      <c r="P142" s="200">
        <f>O142*H142</f>
        <v>0</v>
      </c>
      <c r="Q142" s="200">
        <v>0</v>
      </c>
      <c r="R142" s="200">
        <f>Q142*H142</f>
        <v>0</v>
      </c>
      <c r="S142" s="200">
        <v>0</v>
      </c>
      <c r="T142" s="201">
        <f>S142*H142</f>
        <v>0</v>
      </c>
      <c r="AR142" s="23" t="s">
        <v>175</v>
      </c>
      <c r="AT142" s="23" t="s">
        <v>170</v>
      </c>
      <c r="AU142" s="23" t="s">
        <v>81</v>
      </c>
      <c r="AY142" s="23" t="s">
        <v>168</v>
      </c>
      <c r="BE142" s="202">
        <f>IF(N142="základní",J142,0)</f>
        <v>0</v>
      </c>
      <c r="BF142" s="202">
        <f>IF(N142="snížená",J142,0)</f>
        <v>0</v>
      </c>
      <c r="BG142" s="202">
        <f>IF(N142="zákl. přenesená",J142,0)</f>
        <v>0</v>
      </c>
      <c r="BH142" s="202">
        <f>IF(N142="sníž. přenesená",J142,0)</f>
        <v>0</v>
      </c>
      <c r="BI142" s="202">
        <f>IF(N142="nulová",J142,0)</f>
        <v>0</v>
      </c>
      <c r="BJ142" s="23" t="s">
        <v>79</v>
      </c>
      <c r="BK142" s="202">
        <f>ROUND(I142*H142,2)</f>
        <v>0</v>
      </c>
      <c r="BL142" s="23" t="s">
        <v>175</v>
      </c>
      <c r="BM142" s="23" t="s">
        <v>570</v>
      </c>
    </row>
    <row r="143" spans="2:65" s="10" customFormat="1" ht="29.85" customHeight="1">
      <c r="B143" s="175"/>
      <c r="C143" s="176"/>
      <c r="D143" s="177" t="s">
        <v>70</v>
      </c>
      <c r="E143" s="189" t="s">
        <v>212</v>
      </c>
      <c r="F143" s="189" t="s">
        <v>283</v>
      </c>
      <c r="G143" s="176"/>
      <c r="H143" s="176"/>
      <c r="I143" s="179"/>
      <c r="J143" s="190">
        <f>BK143</f>
        <v>0</v>
      </c>
      <c r="K143" s="176"/>
      <c r="L143" s="181"/>
      <c r="M143" s="182"/>
      <c r="N143" s="183"/>
      <c r="O143" s="183"/>
      <c r="P143" s="184">
        <f>SUM(P144:P147)</f>
        <v>0</v>
      </c>
      <c r="Q143" s="183"/>
      <c r="R143" s="184">
        <f>SUM(R144:R147)</f>
        <v>0</v>
      </c>
      <c r="S143" s="183"/>
      <c r="T143" s="185">
        <f>SUM(T144:T147)</f>
        <v>0</v>
      </c>
      <c r="AR143" s="186" t="s">
        <v>79</v>
      </c>
      <c r="AT143" s="187" t="s">
        <v>70</v>
      </c>
      <c r="AU143" s="187" t="s">
        <v>79</v>
      </c>
      <c r="AY143" s="186" t="s">
        <v>168</v>
      </c>
      <c r="BK143" s="188">
        <f>SUM(BK144:BK147)</f>
        <v>0</v>
      </c>
    </row>
    <row r="144" spans="2:65" s="1" customFormat="1" ht="25.5" customHeight="1">
      <c r="B144" s="40"/>
      <c r="C144" s="191" t="s">
        <v>303</v>
      </c>
      <c r="D144" s="191" t="s">
        <v>170</v>
      </c>
      <c r="E144" s="192" t="s">
        <v>2040</v>
      </c>
      <c r="F144" s="193" t="s">
        <v>2041</v>
      </c>
      <c r="G144" s="194" t="s">
        <v>195</v>
      </c>
      <c r="H144" s="195">
        <v>30</v>
      </c>
      <c r="I144" s="196"/>
      <c r="J144" s="197">
        <f>ROUND(I144*H144,2)</f>
        <v>0</v>
      </c>
      <c r="K144" s="193" t="s">
        <v>174</v>
      </c>
      <c r="L144" s="60"/>
      <c r="M144" s="198" t="s">
        <v>21</v>
      </c>
      <c r="N144" s="199" t="s">
        <v>42</v>
      </c>
      <c r="O144" s="41"/>
      <c r="P144" s="200">
        <f>O144*H144</f>
        <v>0</v>
      </c>
      <c r="Q144" s="200">
        <v>0</v>
      </c>
      <c r="R144" s="200">
        <f>Q144*H144</f>
        <v>0</v>
      </c>
      <c r="S144" s="200">
        <v>0</v>
      </c>
      <c r="T144" s="201">
        <f>S144*H144</f>
        <v>0</v>
      </c>
      <c r="AR144" s="23" t="s">
        <v>175</v>
      </c>
      <c r="AT144" s="23" t="s">
        <v>170</v>
      </c>
      <c r="AU144" s="23" t="s">
        <v>81</v>
      </c>
      <c r="AY144" s="23" t="s">
        <v>168</v>
      </c>
      <c r="BE144" s="202">
        <f>IF(N144="základní",J144,0)</f>
        <v>0</v>
      </c>
      <c r="BF144" s="202">
        <f>IF(N144="snížená",J144,0)</f>
        <v>0</v>
      </c>
      <c r="BG144" s="202">
        <f>IF(N144="zákl. přenesená",J144,0)</f>
        <v>0</v>
      </c>
      <c r="BH144" s="202">
        <f>IF(N144="sníž. přenesená",J144,0)</f>
        <v>0</v>
      </c>
      <c r="BI144" s="202">
        <f>IF(N144="nulová",J144,0)</f>
        <v>0</v>
      </c>
      <c r="BJ144" s="23" t="s">
        <v>79</v>
      </c>
      <c r="BK144" s="202">
        <f>ROUND(I144*H144,2)</f>
        <v>0</v>
      </c>
      <c r="BL144" s="23" t="s">
        <v>175</v>
      </c>
      <c r="BM144" s="23" t="s">
        <v>578</v>
      </c>
    </row>
    <row r="145" spans="2:65" s="11" customFormat="1" ht="13.5">
      <c r="B145" s="206"/>
      <c r="C145" s="207"/>
      <c r="D145" s="203" t="s">
        <v>182</v>
      </c>
      <c r="E145" s="208" t="s">
        <v>21</v>
      </c>
      <c r="F145" s="209" t="s">
        <v>2124</v>
      </c>
      <c r="G145" s="207"/>
      <c r="H145" s="210">
        <v>30</v>
      </c>
      <c r="I145" s="211"/>
      <c r="J145" s="207"/>
      <c r="K145" s="207"/>
      <c r="L145" s="212"/>
      <c r="M145" s="213"/>
      <c r="N145" s="214"/>
      <c r="O145" s="214"/>
      <c r="P145" s="214"/>
      <c r="Q145" s="214"/>
      <c r="R145" s="214"/>
      <c r="S145" s="214"/>
      <c r="T145" s="215"/>
      <c r="AT145" s="216" t="s">
        <v>182</v>
      </c>
      <c r="AU145" s="216" t="s">
        <v>81</v>
      </c>
      <c r="AV145" s="11" t="s">
        <v>81</v>
      </c>
      <c r="AW145" s="11" t="s">
        <v>34</v>
      </c>
      <c r="AX145" s="11" t="s">
        <v>71</v>
      </c>
      <c r="AY145" s="216" t="s">
        <v>168</v>
      </c>
    </row>
    <row r="146" spans="2:65" s="12" customFormat="1" ht="13.5">
      <c r="B146" s="217"/>
      <c r="C146" s="218"/>
      <c r="D146" s="203" t="s">
        <v>182</v>
      </c>
      <c r="E146" s="219" t="s">
        <v>21</v>
      </c>
      <c r="F146" s="220" t="s">
        <v>184</v>
      </c>
      <c r="G146" s="218"/>
      <c r="H146" s="221">
        <v>30</v>
      </c>
      <c r="I146" s="222"/>
      <c r="J146" s="218"/>
      <c r="K146" s="218"/>
      <c r="L146" s="223"/>
      <c r="M146" s="224"/>
      <c r="N146" s="225"/>
      <c r="O146" s="225"/>
      <c r="P146" s="225"/>
      <c r="Q146" s="225"/>
      <c r="R146" s="225"/>
      <c r="S146" s="225"/>
      <c r="T146" s="226"/>
      <c r="AT146" s="227" t="s">
        <v>182</v>
      </c>
      <c r="AU146" s="227" t="s">
        <v>81</v>
      </c>
      <c r="AV146" s="12" t="s">
        <v>175</v>
      </c>
      <c r="AW146" s="12" t="s">
        <v>34</v>
      </c>
      <c r="AX146" s="12" t="s">
        <v>79</v>
      </c>
      <c r="AY146" s="227" t="s">
        <v>168</v>
      </c>
    </row>
    <row r="147" spans="2:65" s="1" customFormat="1" ht="25.5" customHeight="1">
      <c r="B147" s="40"/>
      <c r="C147" s="191" t="s">
        <v>308</v>
      </c>
      <c r="D147" s="191" t="s">
        <v>170</v>
      </c>
      <c r="E147" s="192" t="s">
        <v>2125</v>
      </c>
      <c r="F147" s="193" t="s">
        <v>2126</v>
      </c>
      <c r="G147" s="194" t="s">
        <v>458</v>
      </c>
      <c r="H147" s="195">
        <v>1</v>
      </c>
      <c r="I147" s="196"/>
      <c r="J147" s="197">
        <f>ROUND(I147*H147,2)</f>
        <v>0</v>
      </c>
      <c r="K147" s="193" t="s">
        <v>174</v>
      </c>
      <c r="L147" s="60"/>
      <c r="M147" s="198" t="s">
        <v>21</v>
      </c>
      <c r="N147" s="199" t="s">
        <v>42</v>
      </c>
      <c r="O147" s="41"/>
      <c r="P147" s="200">
        <f>O147*H147</f>
        <v>0</v>
      </c>
      <c r="Q147" s="200">
        <v>0</v>
      </c>
      <c r="R147" s="200">
        <f>Q147*H147</f>
        <v>0</v>
      </c>
      <c r="S147" s="200">
        <v>0</v>
      </c>
      <c r="T147" s="201">
        <f>S147*H147</f>
        <v>0</v>
      </c>
      <c r="AR147" s="23" t="s">
        <v>175</v>
      </c>
      <c r="AT147" s="23" t="s">
        <v>170</v>
      </c>
      <c r="AU147" s="23" t="s">
        <v>81</v>
      </c>
      <c r="AY147" s="23" t="s">
        <v>168</v>
      </c>
      <c r="BE147" s="202">
        <f>IF(N147="základní",J147,0)</f>
        <v>0</v>
      </c>
      <c r="BF147" s="202">
        <f>IF(N147="snížená",J147,0)</f>
        <v>0</v>
      </c>
      <c r="BG147" s="202">
        <f>IF(N147="zákl. přenesená",J147,0)</f>
        <v>0</v>
      </c>
      <c r="BH147" s="202">
        <f>IF(N147="sníž. přenesená",J147,0)</f>
        <v>0</v>
      </c>
      <c r="BI147" s="202">
        <f>IF(N147="nulová",J147,0)</f>
        <v>0</v>
      </c>
      <c r="BJ147" s="23" t="s">
        <v>79</v>
      </c>
      <c r="BK147" s="202">
        <f>ROUND(I147*H147,2)</f>
        <v>0</v>
      </c>
      <c r="BL147" s="23" t="s">
        <v>175</v>
      </c>
      <c r="BM147" s="23" t="s">
        <v>587</v>
      </c>
    </row>
    <row r="148" spans="2:65" s="10" customFormat="1" ht="29.85" customHeight="1">
      <c r="B148" s="175"/>
      <c r="C148" s="176"/>
      <c r="D148" s="177" t="s">
        <v>70</v>
      </c>
      <c r="E148" s="189" t="s">
        <v>317</v>
      </c>
      <c r="F148" s="189" t="s">
        <v>318</v>
      </c>
      <c r="G148" s="176"/>
      <c r="H148" s="176"/>
      <c r="I148" s="179"/>
      <c r="J148" s="190">
        <f>BK148</f>
        <v>0</v>
      </c>
      <c r="K148" s="176"/>
      <c r="L148" s="181"/>
      <c r="M148" s="182"/>
      <c r="N148" s="183"/>
      <c r="O148" s="183"/>
      <c r="P148" s="184">
        <f>SUM(P149:P154)</f>
        <v>0</v>
      </c>
      <c r="Q148" s="183"/>
      <c r="R148" s="184">
        <f>SUM(R149:R154)</f>
        <v>0</v>
      </c>
      <c r="S148" s="183"/>
      <c r="T148" s="185">
        <f>SUM(T149:T154)</f>
        <v>0</v>
      </c>
      <c r="AR148" s="186" t="s">
        <v>79</v>
      </c>
      <c r="AT148" s="187" t="s">
        <v>70</v>
      </c>
      <c r="AU148" s="187" t="s">
        <v>79</v>
      </c>
      <c r="AY148" s="186" t="s">
        <v>168</v>
      </c>
      <c r="BK148" s="188">
        <f>SUM(BK149:BK154)</f>
        <v>0</v>
      </c>
    </row>
    <row r="149" spans="2:65" s="1" customFormat="1" ht="25.5" customHeight="1">
      <c r="B149" s="40"/>
      <c r="C149" s="191" t="s">
        <v>312</v>
      </c>
      <c r="D149" s="191" t="s">
        <v>170</v>
      </c>
      <c r="E149" s="192" t="s">
        <v>2044</v>
      </c>
      <c r="F149" s="193" t="s">
        <v>2045</v>
      </c>
      <c r="G149" s="194" t="s">
        <v>235</v>
      </c>
      <c r="H149" s="195">
        <v>21.010999999999999</v>
      </c>
      <c r="I149" s="196"/>
      <c r="J149" s="197">
        <f>ROUND(I149*H149,2)</f>
        <v>0</v>
      </c>
      <c r="K149" s="193" t="s">
        <v>174</v>
      </c>
      <c r="L149" s="60"/>
      <c r="M149" s="198" t="s">
        <v>21</v>
      </c>
      <c r="N149" s="199" t="s">
        <v>42</v>
      </c>
      <c r="O149" s="41"/>
      <c r="P149" s="200">
        <f>O149*H149</f>
        <v>0</v>
      </c>
      <c r="Q149" s="200">
        <v>0</v>
      </c>
      <c r="R149" s="200">
        <f>Q149*H149</f>
        <v>0</v>
      </c>
      <c r="S149" s="200">
        <v>0</v>
      </c>
      <c r="T149" s="201">
        <f>S149*H149</f>
        <v>0</v>
      </c>
      <c r="AR149" s="23" t="s">
        <v>175</v>
      </c>
      <c r="AT149" s="23" t="s">
        <v>170</v>
      </c>
      <c r="AU149" s="23" t="s">
        <v>81</v>
      </c>
      <c r="AY149" s="23" t="s">
        <v>168</v>
      </c>
      <c r="BE149" s="202">
        <f>IF(N149="základní",J149,0)</f>
        <v>0</v>
      </c>
      <c r="BF149" s="202">
        <f>IF(N149="snížená",J149,0)</f>
        <v>0</v>
      </c>
      <c r="BG149" s="202">
        <f>IF(N149="zákl. přenesená",J149,0)</f>
        <v>0</v>
      </c>
      <c r="BH149" s="202">
        <f>IF(N149="sníž. přenesená",J149,0)</f>
        <v>0</v>
      </c>
      <c r="BI149" s="202">
        <f>IF(N149="nulová",J149,0)</f>
        <v>0</v>
      </c>
      <c r="BJ149" s="23" t="s">
        <v>79</v>
      </c>
      <c r="BK149" s="202">
        <f>ROUND(I149*H149,2)</f>
        <v>0</v>
      </c>
      <c r="BL149" s="23" t="s">
        <v>175</v>
      </c>
      <c r="BM149" s="23" t="s">
        <v>596</v>
      </c>
    </row>
    <row r="150" spans="2:65" s="1" customFormat="1" ht="38.25" customHeight="1">
      <c r="B150" s="40"/>
      <c r="C150" s="191" t="s">
        <v>319</v>
      </c>
      <c r="D150" s="191" t="s">
        <v>170</v>
      </c>
      <c r="E150" s="192" t="s">
        <v>2047</v>
      </c>
      <c r="F150" s="193" t="s">
        <v>2048</v>
      </c>
      <c r="G150" s="194" t="s">
        <v>235</v>
      </c>
      <c r="H150" s="195">
        <v>210.11</v>
      </c>
      <c r="I150" s="196"/>
      <c r="J150" s="197">
        <f>ROUND(I150*H150,2)</f>
        <v>0</v>
      </c>
      <c r="K150" s="193" t="s">
        <v>174</v>
      </c>
      <c r="L150" s="60"/>
      <c r="M150" s="198" t="s">
        <v>21</v>
      </c>
      <c r="N150" s="199" t="s">
        <v>42</v>
      </c>
      <c r="O150" s="41"/>
      <c r="P150" s="200">
        <f>O150*H150</f>
        <v>0</v>
      </c>
      <c r="Q150" s="200">
        <v>0</v>
      </c>
      <c r="R150" s="200">
        <f>Q150*H150</f>
        <v>0</v>
      </c>
      <c r="S150" s="200">
        <v>0</v>
      </c>
      <c r="T150" s="201">
        <f>S150*H150</f>
        <v>0</v>
      </c>
      <c r="AR150" s="23" t="s">
        <v>175</v>
      </c>
      <c r="AT150" s="23" t="s">
        <v>170</v>
      </c>
      <c r="AU150" s="23" t="s">
        <v>81</v>
      </c>
      <c r="AY150" s="23" t="s">
        <v>168</v>
      </c>
      <c r="BE150" s="202">
        <f>IF(N150="základní",J150,0)</f>
        <v>0</v>
      </c>
      <c r="BF150" s="202">
        <f>IF(N150="snížená",J150,0)</f>
        <v>0</v>
      </c>
      <c r="BG150" s="202">
        <f>IF(N150="zákl. přenesená",J150,0)</f>
        <v>0</v>
      </c>
      <c r="BH150" s="202">
        <f>IF(N150="sníž. přenesená",J150,0)</f>
        <v>0</v>
      </c>
      <c r="BI150" s="202">
        <f>IF(N150="nulová",J150,0)</f>
        <v>0</v>
      </c>
      <c r="BJ150" s="23" t="s">
        <v>79</v>
      </c>
      <c r="BK150" s="202">
        <f>ROUND(I150*H150,2)</f>
        <v>0</v>
      </c>
      <c r="BL150" s="23" t="s">
        <v>175</v>
      </c>
      <c r="BM150" s="23" t="s">
        <v>604</v>
      </c>
    </row>
    <row r="151" spans="2:65" s="11" customFormat="1" ht="13.5">
      <c r="B151" s="206"/>
      <c r="C151" s="207"/>
      <c r="D151" s="203" t="s">
        <v>182</v>
      </c>
      <c r="E151" s="208" t="s">
        <v>21</v>
      </c>
      <c r="F151" s="209" t="s">
        <v>2127</v>
      </c>
      <c r="G151" s="207"/>
      <c r="H151" s="210">
        <v>210.11</v>
      </c>
      <c r="I151" s="211"/>
      <c r="J151" s="207"/>
      <c r="K151" s="207"/>
      <c r="L151" s="212"/>
      <c r="M151" s="213"/>
      <c r="N151" s="214"/>
      <c r="O151" s="214"/>
      <c r="P151" s="214"/>
      <c r="Q151" s="214"/>
      <c r="R151" s="214"/>
      <c r="S151" s="214"/>
      <c r="T151" s="215"/>
      <c r="AT151" s="216" t="s">
        <v>182</v>
      </c>
      <c r="AU151" s="216" t="s">
        <v>81</v>
      </c>
      <c r="AV151" s="11" t="s">
        <v>81</v>
      </c>
      <c r="AW151" s="11" t="s">
        <v>34</v>
      </c>
      <c r="AX151" s="11" t="s">
        <v>71</v>
      </c>
      <c r="AY151" s="216" t="s">
        <v>168</v>
      </c>
    </row>
    <row r="152" spans="2:65" s="12" customFormat="1" ht="13.5">
      <c r="B152" s="217"/>
      <c r="C152" s="218"/>
      <c r="D152" s="203" t="s">
        <v>182</v>
      </c>
      <c r="E152" s="219" t="s">
        <v>21</v>
      </c>
      <c r="F152" s="220" t="s">
        <v>184</v>
      </c>
      <c r="G152" s="218"/>
      <c r="H152" s="221">
        <v>210.11</v>
      </c>
      <c r="I152" s="222"/>
      <c r="J152" s="218"/>
      <c r="K152" s="218"/>
      <c r="L152" s="223"/>
      <c r="M152" s="224"/>
      <c r="N152" s="225"/>
      <c r="O152" s="225"/>
      <c r="P152" s="225"/>
      <c r="Q152" s="225"/>
      <c r="R152" s="225"/>
      <c r="S152" s="225"/>
      <c r="T152" s="226"/>
      <c r="AT152" s="227" t="s">
        <v>182</v>
      </c>
      <c r="AU152" s="227" t="s">
        <v>81</v>
      </c>
      <c r="AV152" s="12" t="s">
        <v>175</v>
      </c>
      <c r="AW152" s="12" t="s">
        <v>34</v>
      </c>
      <c r="AX152" s="12" t="s">
        <v>79</v>
      </c>
      <c r="AY152" s="227" t="s">
        <v>168</v>
      </c>
    </row>
    <row r="153" spans="2:65" s="1" customFormat="1" ht="16.5" customHeight="1">
      <c r="B153" s="40"/>
      <c r="C153" s="191" t="s">
        <v>324</v>
      </c>
      <c r="D153" s="191" t="s">
        <v>170</v>
      </c>
      <c r="E153" s="192" t="s">
        <v>2051</v>
      </c>
      <c r="F153" s="193" t="s">
        <v>2052</v>
      </c>
      <c r="G153" s="194" t="s">
        <v>235</v>
      </c>
      <c r="H153" s="195">
        <v>21.010999999999999</v>
      </c>
      <c r="I153" s="196"/>
      <c r="J153" s="197">
        <f>ROUND(I153*H153,2)</f>
        <v>0</v>
      </c>
      <c r="K153" s="193" t="s">
        <v>174</v>
      </c>
      <c r="L153" s="60"/>
      <c r="M153" s="198" t="s">
        <v>21</v>
      </c>
      <c r="N153" s="199" t="s">
        <v>42</v>
      </c>
      <c r="O153" s="41"/>
      <c r="P153" s="200">
        <f>O153*H153</f>
        <v>0</v>
      </c>
      <c r="Q153" s="200">
        <v>0</v>
      </c>
      <c r="R153" s="200">
        <f>Q153*H153</f>
        <v>0</v>
      </c>
      <c r="S153" s="200">
        <v>0</v>
      </c>
      <c r="T153" s="201">
        <f>S153*H153</f>
        <v>0</v>
      </c>
      <c r="AR153" s="23" t="s">
        <v>175</v>
      </c>
      <c r="AT153" s="23" t="s">
        <v>170</v>
      </c>
      <c r="AU153" s="23" t="s">
        <v>81</v>
      </c>
      <c r="AY153" s="23" t="s">
        <v>168</v>
      </c>
      <c r="BE153" s="202">
        <f>IF(N153="základní",J153,0)</f>
        <v>0</v>
      </c>
      <c r="BF153" s="202">
        <f>IF(N153="snížená",J153,0)</f>
        <v>0</v>
      </c>
      <c r="BG153" s="202">
        <f>IF(N153="zákl. přenesená",J153,0)</f>
        <v>0</v>
      </c>
      <c r="BH153" s="202">
        <f>IF(N153="sníž. přenesená",J153,0)</f>
        <v>0</v>
      </c>
      <c r="BI153" s="202">
        <f>IF(N153="nulová",J153,0)</f>
        <v>0</v>
      </c>
      <c r="BJ153" s="23" t="s">
        <v>79</v>
      </c>
      <c r="BK153" s="202">
        <f>ROUND(I153*H153,2)</f>
        <v>0</v>
      </c>
      <c r="BL153" s="23" t="s">
        <v>175</v>
      </c>
      <c r="BM153" s="23" t="s">
        <v>615</v>
      </c>
    </row>
    <row r="154" spans="2:65" s="1" customFormat="1" ht="25.5" customHeight="1">
      <c r="B154" s="40"/>
      <c r="C154" s="191" t="s">
        <v>329</v>
      </c>
      <c r="D154" s="191" t="s">
        <v>170</v>
      </c>
      <c r="E154" s="192" t="s">
        <v>349</v>
      </c>
      <c r="F154" s="193" t="s">
        <v>350</v>
      </c>
      <c r="G154" s="194" t="s">
        <v>235</v>
      </c>
      <c r="H154" s="195">
        <v>21.010999999999999</v>
      </c>
      <c r="I154" s="196"/>
      <c r="J154" s="197">
        <f>ROUND(I154*H154,2)</f>
        <v>0</v>
      </c>
      <c r="K154" s="193" t="s">
        <v>174</v>
      </c>
      <c r="L154" s="60"/>
      <c r="M154" s="198" t="s">
        <v>21</v>
      </c>
      <c r="N154" s="199" t="s">
        <v>42</v>
      </c>
      <c r="O154" s="41"/>
      <c r="P154" s="200">
        <f>O154*H154</f>
        <v>0</v>
      </c>
      <c r="Q154" s="200">
        <v>0</v>
      </c>
      <c r="R154" s="200">
        <f>Q154*H154</f>
        <v>0</v>
      </c>
      <c r="S154" s="200">
        <v>0</v>
      </c>
      <c r="T154" s="201">
        <f>S154*H154</f>
        <v>0</v>
      </c>
      <c r="AR154" s="23" t="s">
        <v>175</v>
      </c>
      <c r="AT154" s="23" t="s">
        <v>170</v>
      </c>
      <c r="AU154" s="23" t="s">
        <v>81</v>
      </c>
      <c r="AY154" s="23" t="s">
        <v>168</v>
      </c>
      <c r="BE154" s="202">
        <f>IF(N154="základní",J154,0)</f>
        <v>0</v>
      </c>
      <c r="BF154" s="202">
        <f>IF(N154="snížená",J154,0)</f>
        <v>0</v>
      </c>
      <c r="BG154" s="202">
        <f>IF(N154="zákl. přenesená",J154,0)</f>
        <v>0</v>
      </c>
      <c r="BH154" s="202">
        <f>IF(N154="sníž. přenesená",J154,0)</f>
        <v>0</v>
      </c>
      <c r="BI154" s="202">
        <f>IF(N154="nulová",J154,0)</f>
        <v>0</v>
      </c>
      <c r="BJ154" s="23" t="s">
        <v>79</v>
      </c>
      <c r="BK154" s="202">
        <f>ROUND(I154*H154,2)</f>
        <v>0</v>
      </c>
      <c r="BL154" s="23" t="s">
        <v>175</v>
      </c>
      <c r="BM154" s="23" t="s">
        <v>624</v>
      </c>
    </row>
    <row r="155" spans="2:65" s="10" customFormat="1" ht="29.85" customHeight="1">
      <c r="B155" s="175"/>
      <c r="C155" s="176"/>
      <c r="D155" s="177" t="s">
        <v>70</v>
      </c>
      <c r="E155" s="189" t="s">
        <v>355</v>
      </c>
      <c r="F155" s="189" t="s">
        <v>356</v>
      </c>
      <c r="G155" s="176"/>
      <c r="H155" s="176"/>
      <c r="I155" s="179"/>
      <c r="J155" s="190">
        <f>BK155</f>
        <v>0</v>
      </c>
      <c r="K155" s="176"/>
      <c r="L155" s="181"/>
      <c r="M155" s="182"/>
      <c r="N155" s="183"/>
      <c r="O155" s="183"/>
      <c r="P155" s="184">
        <f>SUM(P156:P158)</f>
        <v>0</v>
      </c>
      <c r="Q155" s="183"/>
      <c r="R155" s="184">
        <f>SUM(R156:R158)</f>
        <v>0</v>
      </c>
      <c r="S155" s="183"/>
      <c r="T155" s="185">
        <f>SUM(T156:T158)</f>
        <v>0</v>
      </c>
      <c r="AR155" s="186" t="s">
        <v>79</v>
      </c>
      <c r="AT155" s="187" t="s">
        <v>70</v>
      </c>
      <c r="AU155" s="187" t="s">
        <v>79</v>
      </c>
      <c r="AY155" s="186" t="s">
        <v>168</v>
      </c>
      <c r="BK155" s="188">
        <f>SUM(BK156:BK158)</f>
        <v>0</v>
      </c>
    </row>
    <row r="156" spans="2:65" s="1" customFormat="1" ht="25.5" customHeight="1">
      <c r="B156" s="40"/>
      <c r="C156" s="191" t="s">
        <v>334</v>
      </c>
      <c r="D156" s="191" t="s">
        <v>170</v>
      </c>
      <c r="E156" s="192" t="s">
        <v>358</v>
      </c>
      <c r="F156" s="193" t="s">
        <v>359</v>
      </c>
      <c r="G156" s="194" t="s">
        <v>235</v>
      </c>
      <c r="H156" s="195">
        <v>23.791</v>
      </c>
      <c r="I156" s="196"/>
      <c r="J156" s="197">
        <f>ROUND(I156*H156,2)</f>
        <v>0</v>
      </c>
      <c r="K156" s="193" t="s">
        <v>174</v>
      </c>
      <c r="L156" s="60"/>
      <c r="M156" s="198" t="s">
        <v>21</v>
      </c>
      <c r="N156" s="199" t="s">
        <v>42</v>
      </c>
      <c r="O156" s="41"/>
      <c r="P156" s="200">
        <f>O156*H156</f>
        <v>0</v>
      </c>
      <c r="Q156" s="200">
        <v>0</v>
      </c>
      <c r="R156" s="200">
        <f>Q156*H156</f>
        <v>0</v>
      </c>
      <c r="S156" s="200">
        <v>0</v>
      </c>
      <c r="T156" s="201">
        <f>S156*H156</f>
        <v>0</v>
      </c>
      <c r="AR156" s="23" t="s">
        <v>175</v>
      </c>
      <c r="AT156" s="23" t="s">
        <v>170</v>
      </c>
      <c r="AU156" s="23" t="s">
        <v>81</v>
      </c>
      <c r="AY156" s="23" t="s">
        <v>168</v>
      </c>
      <c r="BE156" s="202">
        <f>IF(N156="základní",J156,0)</f>
        <v>0</v>
      </c>
      <c r="BF156" s="202">
        <f>IF(N156="snížená",J156,0)</f>
        <v>0</v>
      </c>
      <c r="BG156" s="202">
        <f>IF(N156="zákl. přenesená",J156,0)</f>
        <v>0</v>
      </c>
      <c r="BH156" s="202">
        <f>IF(N156="sníž. přenesená",J156,0)</f>
        <v>0</v>
      </c>
      <c r="BI156" s="202">
        <f>IF(N156="nulová",J156,0)</f>
        <v>0</v>
      </c>
      <c r="BJ156" s="23" t="s">
        <v>79</v>
      </c>
      <c r="BK156" s="202">
        <f>ROUND(I156*H156,2)</f>
        <v>0</v>
      </c>
      <c r="BL156" s="23" t="s">
        <v>175</v>
      </c>
      <c r="BM156" s="23" t="s">
        <v>634</v>
      </c>
    </row>
    <row r="157" spans="2:65" s="1" customFormat="1" ht="38.25" customHeight="1">
      <c r="B157" s="40"/>
      <c r="C157" s="191" t="s">
        <v>339</v>
      </c>
      <c r="D157" s="191" t="s">
        <v>170</v>
      </c>
      <c r="E157" s="192" t="s">
        <v>1849</v>
      </c>
      <c r="F157" s="193" t="s">
        <v>1850</v>
      </c>
      <c r="G157" s="194" t="s">
        <v>235</v>
      </c>
      <c r="H157" s="195">
        <v>2.5680000000000001</v>
      </c>
      <c r="I157" s="196"/>
      <c r="J157" s="197">
        <f>ROUND(I157*H157,2)</f>
        <v>0</v>
      </c>
      <c r="K157" s="193" t="s">
        <v>174</v>
      </c>
      <c r="L157" s="60"/>
      <c r="M157" s="198" t="s">
        <v>21</v>
      </c>
      <c r="N157" s="199" t="s">
        <v>42</v>
      </c>
      <c r="O157" s="41"/>
      <c r="P157" s="200">
        <f>O157*H157</f>
        <v>0</v>
      </c>
      <c r="Q157" s="200">
        <v>0</v>
      </c>
      <c r="R157" s="200">
        <f>Q157*H157</f>
        <v>0</v>
      </c>
      <c r="S157" s="200">
        <v>0</v>
      </c>
      <c r="T157" s="201">
        <f>S157*H157</f>
        <v>0</v>
      </c>
      <c r="AR157" s="23" t="s">
        <v>175</v>
      </c>
      <c r="AT157" s="23" t="s">
        <v>170</v>
      </c>
      <c r="AU157" s="23" t="s">
        <v>81</v>
      </c>
      <c r="AY157" s="23" t="s">
        <v>168</v>
      </c>
      <c r="BE157" s="202">
        <f>IF(N157="základní",J157,0)</f>
        <v>0</v>
      </c>
      <c r="BF157" s="202">
        <f>IF(N157="snížená",J157,0)</f>
        <v>0</v>
      </c>
      <c r="BG157" s="202">
        <f>IF(N157="zákl. přenesená",J157,0)</f>
        <v>0</v>
      </c>
      <c r="BH157" s="202">
        <f>IF(N157="sníž. přenesená",J157,0)</f>
        <v>0</v>
      </c>
      <c r="BI157" s="202">
        <f>IF(N157="nulová",J157,0)</f>
        <v>0</v>
      </c>
      <c r="BJ157" s="23" t="s">
        <v>79</v>
      </c>
      <c r="BK157" s="202">
        <f>ROUND(I157*H157,2)</f>
        <v>0</v>
      </c>
      <c r="BL157" s="23" t="s">
        <v>175</v>
      </c>
      <c r="BM157" s="23" t="s">
        <v>645</v>
      </c>
    </row>
    <row r="158" spans="2:65" s="1" customFormat="1" ht="38.25" customHeight="1">
      <c r="B158" s="40"/>
      <c r="C158" s="191" t="s">
        <v>344</v>
      </c>
      <c r="D158" s="191" t="s">
        <v>170</v>
      </c>
      <c r="E158" s="192" t="s">
        <v>1851</v>
      </c>
      <c r="F158" s="193" t="s">
        <v>1852</v>
      </c>
      <c r="G158" s="194" t="s">
        <v>235</v>
      </c>
      <c r="H158" s="195">
        <v>2.5680000000000001</v>
      </c>
      <c r="I158" s="196"/>
      <c r="J158" s="197">
        <f>ROUND(I158*H158,2)</f>
        <v>0</v>
      </c>
      <c r="K158" s="193" t="s">
        <v>174</v>
      </c>
      <c r="L158" s="60"/>
      <c r="M158" s="198" t="s">
        <v>21</v>
      </c>
      <c r="N158" s="199" t="s">
        <v>42</v>
      </c>
      <c r="O158" s="41"/>
      <c r="P158" s="200">
        <f>O158*H158</f>
        <v>0</v>
      </c>
      <c r="Q158" s="200">
        <v>0</v>
      </c>
      <c r="R158" s="200">
        <f>Q158*H158</f>
        <v>0</v>
      </c>
      <c r="S158" s="200">
        <v>0</v>
      </c>
      <c r="T158" s="201">
        <f>S158*H158</f>
        <v>0</v>
      </c>
      <c r="AR158" s="23" t="s">
        <v>175</v>
      </c>
      <c r="AT158" s="23" t="s">
        <v>170</v>
      </c>
      <c r="AU158" s="23" t="s">
        <v>81</v>
      </c>
      <c r="AY158" s="23" t="s">
        <v>168</v>
      </c>
      <c r="BE158" s="202">
        <f>IF(N158="základní",J158,0)</f>
        <v>0</v>
      </c>
      <c r="BF158" s="202">
        <f>IF(N158="snížená",J158,0)</f>
        <v>0</v>
      </c>
      <c r="BG158" s="202">
        <f>IF(N158="zákl. přenesená",J158,0)</f>
        <v>0</v>
      </c>
      <c r="BH158" s="202">
        <f>IF(N158="sníž. přenesená",J158,0)</f>
        <v>0</v>
      </c>
      <c r="BI158" s="202">
        <f>IF(N158="nulová",J158,0)</f>
        <v>0</v>
      </c>
      <c r="BJ158" s="23" t="s">
        <v>79</v>
      </c>
      <c r="BK158" s="202">
        <f>ROUND(I158*H158,2)</f>
        <v>0</v>
      </c>
      <c r="BL158" s="23" t="s">
        <v>175</v>
      </c>
      <c r="BM158" s="23" t="s">
        <v>656</v>
      </c>
    </row>
    <row r="159" spans="2:65" s="10" customFormat="1" ht="37.35" customHeight="1">
      <c r="B159" s="175"/>
      <c r="C159" s="176"/>
      <c r="D159" s="177" t="s">
        <v>70</v>
      </c>
      <c r="E159" s="178" t="s">
        <v>131</v>
      </c>
      <c r="F159" s="178" t="s">
        <v>1853</v>
      </c>
      <c r="G159" s="176"/>
      <c r="H159" s="176"/>
      <c r="I159" s="179"/>
      <c r="J159" s="180">
        <f>BK159</f>
        <v>0</v>
      </c>
      <c r="K159" s="176"/>
      <c r="L159" s="181"/>
      <c r="M159" s="182"/>
      <c r="N159" s="183"/>
      <c r="O159" s="183"/>
      <c r="P159" s="184">
        <f>P160+P164</f>
        <v>0</v>
      </c>
      <c r="Q159" s="183"/>
      <c r="R159" s="184">
        <f>R160+R164</f>
        <v>0</v>
      </c>
      <c r="S159" s="183"/>
      <c r="T159" s="185">
        <f>T160+T164</f>
        <v>0</v>
      </c>
      <c r="AR159" s="186" t="s">
        <v>192</v>
      </c>
      <c r="AT159" s="187" t="s">
        <v>70</v>
      </c>
      <c r="AU159" s="187" t="s">
        <v>71</v>
      </c>
      <c r="AY159" s="186" t="s">
        <v>168</v>
      </c>
      <c r="BK159" s="188">
        <f>BK160+BK164</f>
        <v>0</v>
      </c>
    </row>
    <row r="160" spans="2:65" s="10" customFormat="1" ht="19.899999999999999" customHeight="1">
      <c r="B160" s="175"/>
      <c r="C160" s="176"/>
      <c r="D160" s="177" t="s">
        <v>70</v>
      </c>
      <c r="E160" s="189" t="s">
        <v>1854</v>
      </c>
      <c r="F160" s="189" t="s">
        <v>1855</v>
      </c>
      <c r="G160" s="176"/>
      <c r="H160" s="176"/>
      <c r="I160" s="179"/>
      <c r="J160" s="190">
        <f>BK160</f>
        <v>0</v>
      </c>
      <c r="K160" s="176"/>
      <c r="L160" s="181"/>
      <c r="M160" s="182"/>
      <c r="N160" s="183"/>
      <c r="O160" s="183"/>
      <c r="P160" s="184">
        <f>SUM(P161:P163)</f>
        <v>0</v>
      </c>
      <c r="Q160" s="183"/>
      <c r="R160" s="184">
        <f>SUM(R161:R163)</f>
        <v>0</v>
      </c>
      <c r="S160" s="183"/>
      <c r="T160" s="185">
        <f>SUM(T161:T163)</f>
        <v>0</v>
      </c>
      <c r="AR160" s="186" t="s">
        <v>192</v>
      </c>
      <c r="AT160" s="187" t="s">
        <v>70</v>
      </c>
      <c r="AU160" s="187" t="s">
        <v>79</v>
      </c>
      <c r="AY160" s="186" t="s">
        <v>168</v>
      </c>
      <c r="BK160" s="188">
        <f>SUM(BK161:BK163)</f>
        <v>0</v>
      </c>
    </row>
    <row r="161" spans="2:65" s="1" customFormat="1" ht="16.5" customHeight="1">
      <c r="B161" s="40"/>
      <c r="C161" s="191" t="s">
        <v>348</v>
      </c>
      <c r="D161" s="191" t="s">
        <v>170</v>
      </c>
      <c r="E161" s="192" t="s">
        <v>1947</v>
      </c>
      <c r="F161" s="193" t="s">
        <v>1948</v>
      </c>
      <c r="G161" s="194" t="s">
        <v>1840</v>
      </c>
      <c r="H161" s="195">
        <v>1</v>
      </c>
      <c r="I161" s="196"/>
      <c r="J161" s="197">
        <f>ROUND(I161*H161,2)</f>
        <v>0</v>
      </c>
      <c r="K161" s="193" t="s">
        <v>174</v>
      </c>
      <c r="L161" s="60"/>
      <c r="M161" s="198" t="s">
        <v>21</v>
      </c>
      <c r="N161" s="199" t="s">
        <v>42</v>
      </c>
      <c r="O161" s="41"/>
      <c r="P161" s="200">
        <f>O161*H161</f>
        <v>0</v>
      </c>
      <c r="Q161" s="200">
        <v>0</v>
      </c>
      <c r="R161" s="200">
        <f>Q161*H161</f>
        <v>0</v>
      </c>
      <c r="S161" s="200">
        <v>0</v>
      </c>
      <c r="T161" s="201">
        <f>S161*H161</f>
        <v>0</v>
      </c>
      <c r="AR161" s="23" t="s">
        <v>175</v>
      </c>
      <c r="AT161" s="23" t="s">
        <v>170</v>
      </c>
      <c r="AU161" s="23" t="s">
        <v>81</v>
      </c>
      <c r="AY161" s="23" t="s">
        <v>168</v>
      </c>
      <c r="BE161" s="202">
        <f>IF(N161="základní",J161,0)</f>
        <v>0</v>
      </c>
      <c r="BF161" s="202">
        <f>IF(N161="snížená",J161,0)</f>
        <v>0</v>
      </c>
      <c r="BG161" s="202">
        <f>IF(N161="zákl. přenesená",J161,0)</f>
        <v>0</v>
      </c>
      <c r="BH161" s="202">
        <f>IF(N161="sníž. přenesená",J161,0)</f>
        <v>0</v>
      </c>
      <c r="BI161" s="202">
        <f>IF(N161="nulová",J161,0)</f>
        <v>0</v>
      </c>
      <c r="BJ161" s="23" t="s">
        <v>79</v>
      </c>
      <c r="BK161" s="202">
        <f>ROUND(I161*H161,2)</f>
        <v>0</v>
      </c>
      <c r="BL161" s="23" t="s">
        <v>175</v>
      </c>
      <c r="BM161" s="23" t="s">
        <v>664</v>
      </c>
    </row>
    <row r="162" spans="2:65" s="1" customFormat="1" ht="16.5" customHeight="1">
      <c r="B162" s="40"/>
      <c r="C162" s="191" t="s">
        <v>352</v>
      </c>
      <c r="D162" s="191" t="s">
        <v>170</v>
      </c>
      <c r="E162" s="192" t="s">
        <v>1856</v>
      </c>
      <c r="F162" s="193" t="s">
        <v>1857</v>
      </c>
      <c r="G162" s="194" t="s">
        <v>1840</v>
      </c>
      <c r="H162" s="195">
        <v>1</v>
      </c>
      <c r="I162" s="196"/>
      <c r="J162" s="197">
        <f>ROUND(I162*H162,2)</f>
        <v>0</v>
      </c>
      <c r="K162" s="193" t="s">
        <v>174</v>
      </c>
      <c r="L162" s="60"/>
      <c r="M162" s="198" t="s">
        <v>21</v>
      </c>
      <c r="N162" s="199" t="s">
        <v>42</v>
      </c>
      <c r="O162" s="41"/>
      <c r="P162" s="200">
        <f>O162*H162</f>
        <v>0</v>
      </c>
      <c r="Q162" s="200">
        <v>0</v>
      </c>
      <c r="R162" s="200">
        <f>Q162*H162</f>
        <v>0</v>
      </c>
      <c r="S162" s="200">
        <v>0</v>
      </c>
      <c r="T162" s="201">
        <f>S162*H162</f>
        <v>0</v>
      </c>
      <c r="AR162" s="23" t="s">
        <v>175</v>
      </c>
      <c r="AT162" s="23" t="s">
        <v>170</v>
      </c>
      <c r="AU162" s="23" t="s">
        <v>81</v>
      </c>
      <c r="AY162" s="23" t="s">
        <v>168</v>
      </c>
      <c r="BE162" s="202">
        <f>IF(N162="základní",J162,0)</f>
        <v>0</v>
      </c>
      <c r="BF162" s="202">
        <f>IF(N162="snížená",J162,0)</f>
        <v>0</v>
      </c>
      <c r="BG162" s="202">
        <f>IF(N162="zákl. přenesená",J162,0)</f>
        <v>0</v>
      </c>
      <c r="BH162" s="202">
        <f>IF(N162="sníž. přenesená",J162,0)</f>
        <v>0</v>
      </c>
      <c r="BI162" s="202">
        <f>IF(N162="nulová",J162,0)</f>
        <v>0</v>
      </c>
      <c r="BJ162" s="23" t="s">
        <v>79</v>
      </c>
      <c r="BK162" s="202">
        <f>ROUND(I162*H162,2)</f>
        <v>0</v>
      </c>
      <c r="BL162" s="23" t="s">
        <v>175</v>
      </c>
      <c r="BM162" s="23" t="s">
        <v>676</v>
      </c>
    </row>
    <row r="163" spans="2:65" s="1" customFormat="1" ht="16.5" customHeight="1">
      <c r="B163" s="40"/>
      <c r="C163" s="191" t="s">
        <v>357</v>
      </c>
      <c r="D163" s="191" t="s">
        <v>170</v>
      </c>
      <c r="E163" s="192" t="s">
        <v>1858</v>
      </c>
      <c r="F163" s="193" t="s">
        <v>1208</v>
      </c>
      <c r="G163" s="194" t="s">
        <v>1840</v>
      </c>
      <c r="H163" s="195">
        <v>1</v>
      </c>
      <c r="I163" s="196"/>
      <c r="J163" s="197">
        <f>ROUND(I163*H163,2)</f>
        <v>0</v>
      </c>
      <c r="K163" s="193" t="s">
        <v>174</v>
      </c>
      <c r="L163" s="60"/>
      <c r="M163" s="198" t="s">
        <v>21</v>
      </c>
      <c r="N163" s="199" t="s">
        <v>42</v>
      </c>
      <c r="O163" s="41"/>
      <c r="P163" s="200">
        <f>O163*H163</f>
        <v>0</v>
      </c>
      <c r="Q163" s="200">
        <v>0</v>
      </c>
      <c r="R163" s="200">
        <f>Q163*H163</f>
        <v>0</v>
      </c>
      <c r="S163" s="200">
        <v>0</v>
      </c>
      <c r="T163" s="201">
        <f>S163*H163</f>
        <v>0</v>
      </c>
      <c r="AR163" s="23" t="s">
        <v>175</v>
      </c>
      <c r="AT163" s="23" t="s">
        <v>170</v>
      </c>
      <c r="AU163" s="23" t="s">
        <v>81</v>
      </c>
      <c r="AY163" s="23" t="s">
        <v>168</v>
      </c>
      <c r="BE163" s="202">
        <f>IF(N163="základní",J163,0)</f>
        <v>0</v>
      </c>
      <c r="BF163" s="202">
        <f>IF(N163="snížená",J163,0)</f>
        <v>0</v>
      </c>
      <c r="BG163" s="202">
        <f>IF(N163="zákl. přenesená",J163,0)</f>
        <v>0</v>
      </c>
      <c r="BH163" s="202">
        <f>IF(N163="sníž. přenesená",J163,0)</f>
        <v>0</v>
      </c>
      <c r="BI163" s="202">
        <f>IF(N163="nulová",J163,0)</f>
        <v>0</v>
      </c>
      <c r="BJ163" s="23" t="s">
        <v>79</v>
      </c>
      <c r="BK163" s="202">
        <f>ROUND(I163*H163,2)</f>
        <v>0</v>
      </c>
      <c r="BL163" s="23" t="s">
        <v>175</v>
      </c>
      <c r="BM163" s="23" t="s">
        <v>684</v>
      </c>
    </row>
    <row r="164" spans="2:65" s="10" customFormat="1" ht="29.85" customHeight="1">
      <c r="B164" s="175"/>
      <c r="C164" s="176"/>
      <c r="D164" s="177" t="s">
        <v>70</v>
      </c>
      <c r="E164" s="189" t="s">
        <v>1859</v>
      </c>
      <c r="F164" s="189" t="s">
        <v>1860</v>
      </c>
      <c r="G164" s="176"/>
      <c r="H164" s="176"/>
      <c r="I164" s="179"/>
      <c r="J164" s="190">
        <f>BK164</f>
        <v>0</v>
      </c>
      <c r="K164" s="176"/>
      <c r="L164" s="181"/>
      <c r="M164" s="182"/>
      <c r="N164" s="183"/>
      <c r="O164" s="183"/>
      <c r="P164" s="184">
        <f>P165</f>
        <v>0</v>
      </c>
      <c r="Q164" s="183"/>
      <c r="R164" s="184">
        <f>R165</f>
        <v>0</v>
      </c>
      <c r="S164" s="183"/>
      <c r="T164" s="185">
        <f>T165</f>
        <v>0</v>
      </c>
      <c r="AR164" s="186" t="s">
        <v>192</v>
      </c>
      <c r="AT164" s="187" t="s">
        <v>70</v>
      </c>
      <c r="AU164" s="187" t="s">
        <v>79</v>
      </c>
      <c r="AY164" s="186" t="s">
        <v>168</v>
      </c>
      <c r="BK164" s="188">
        <f>BK165</f>
        <v>0</v>
      </c>
    </row>
    <row r="165" spans="2:65" s="1" customFormat="1" ht="16.5" customHeight="1">
      <c r="B165" s="40"/>
      <c r="C165" s="191" t="s">
        <v>362</v>
      </c>
      <c r="D165" s="191" t="s">
        <v>170</v>
      </c>
      <c r="E165" s="192" t="s">
        <v>1861</v>
      </c>
      <c r="F165" s="193" t="s">
        <v>1862</v>
      </c>
      <c r="G165" s="194" t="s">
        <v>1840</v>
      </c>
      <c r="H165" s="195">
        <v>1</v>
      </c>
      <c r="I165" s="196"/>
      <c r="J165" s="197">
        <f>ROUND(I165*H165,2)</f>
        <v>0</v>
      </c>
      <c r="K165" s="193" t="s">
        <v>174</v>
      </c>
      <c r="L165" s="60"/>
      <c r="M165" s="198" t="s">
        <v>21</v>
      </c>
      <c r="N165" s="241" t="s">
        <v>42</v>
      </c>
      <c r="O165" s="239"/>
      <c r="P165" s="242">
        <f>O165*H165</f>
        <v>0</v>
      </c>
      <c r="Q165" s="242">
        <v>0</v>
      </c>
      <c r="R165" s="242">
        <f>Q165*H165</f>
        <v>0</v>
      </c>
      <c r="S165" s="242">
        <v>0</v>
      </c>
      <c r="T165" s="243">
        <f>S165*H165</f>
        <v>0</v>
      </c>
      <c r="AR165" s="23" t="s">
        <v>175</v>
      </c>
      <c r="AT165" s="23" t="s">
        <v>170</v>
      </c>
      <c r="AU165" s="23" t="s">
        <v>81</v>
      </c>
      <c r="AY165" s="23" t="s">
        <v>168</v>
      </c>
      <c r="BE165" s="202">
        <f>IF(N165="základní",J165,0)</f>
        <v>0</v>
      </c>
      <c r="BF165" s="202">
        <f>IF(N165="snížená",J165,0)</f>
        <v>0</v>
      </c>
      <c r="BG165" s="202">
        <f>IF(N165="zákl. přenesená",J165,0)</f>
        <v>0</v>
      </c>
      <c r="BH165" s="202">
        <f>IF(N165="sníž. přenesená",J165,0)</f>
        <v>0</v>
      </c>
      <c r="BI165" s="202">
        <f>IF(N165="nulová",J165,0)</f>
        <v>0</v>
      </c>
      <c r="BJ165" s="23" t="s">
        <v>79</v>
      </c>
      <c r="BK165" s="202">
        <f>ROUND(I165*H165,2)</f>
        <v>0</v>
      </c>
      <c r="BL165" s="23" t="s">
        <v>175</v>
      </c>
      <c r="BM165" s="23" t="s">
        <v>693</v>
      </c>
    </row>
    <row r="166" spans="2:65" s="1" customFormat="1" ht="6.95" customHeight="1">
      <c r="B166" s="55"/>
      <c r="C166" s="56"/>
      <c r="D166" s="56"/>
      <c r="E166" s="56"/>
      <c r="F166" s="56"/>
      <c r="G166" s="56"/>
      <c r="H166" s="56"/>
      <c r="I166" s="138"/>
      <c r="J166" s="56"/>
      <c r="K166" s="56"/>
      <c r="L166" s="60"/>
    </row>
  </sheetData>
  <sheetProtection algorithmName="SHA-512" hashValue="tUkYTr4xke6L8N5tI2xJCb85GlDAIKygq+FGdP8LvLoEpqn+aXq4lNzXVfcxODRKPigIETN5CILeb3POAmMykg==" saltValue="ThJ+3R6+CWzIEhLlrICJ2ZrfMnGZH9gViMxYR2RyMHWXwX9/x0Ju8WhGus87Vodkw7nppxc8kUBXIwyMjMPtWA==" spinCount="100000" sheet="1" objects="1" scenarios="1" formatColumns="0" formatRows="0" autoFilter="0"/>
  <autoFilter ref="C87:K165"/>
  <mergeCells count="10">
    <mergeCell ref="J51:J52"/>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6"/>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120</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2128</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29</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ROUND(SUM(BE86:BE145), 2)</f>
        <v>0</v>
      </c>
      <c r="G30" s="41"/>
      <c r="H30" s="41"/>
      <c r="I30" s="130">
        <v>0.21</v>
      </c>
      <c r="J30" s="129">
        <f>ROUND(ROUND((SUM(BE86:BE145)), 2)*I30, 2)</f>
        <v>0</v>
      </c>
      <c r="K30" s="44"/>
    </row>
    <row r="31" spans="2:11" s="1" customFormat="1" ht="14.45" customHeight="1">
      <c r="B31" s="40"/>
      <c r="C31" s="41"/>
      <c r="D31" s="41"/>
      <c r="E31" s="48" t="s">
        <v>43</v>
      </c>
      <c r="F31" s="129">
        <f>ROUND(SUM(BF86:BF145), 2)</f>
        <v>0</v>
      </c>
      <c r="G31" s="41"/>
      <c r="H31" s="41"/>
      <c r="I31" s="130">
        <v>0.15</v>
      </c>
      <c r="J31" s="129">
        <f>ROUND(ROUND((SUM(BF86:BF145)), 2)*I31, 2)</f>
        <v>0</v>
      </c>
      <c r="K31" s="44"/>
    </row>
    <row r="32" spans="2:11" s="1" customFormat="1" ht="14.45" hidden="1" customHeight="1">
      <c r="B32" s="40"/>
      <c r="C32" s="41"/>
      <c r="D32" s="41"/>
      <c r="E32" s="48" t="s">
        <v>44</v>
      </c>
      <c r="F32" s="129">
        <f>ROUND(SUM(BG86:BG145), 2)</f>
        <v>0</v>
      </c>
      <c r="G32" s="41"/>
      <c r="H32" s="41"/>
      <c r="I32" s="130">
        <v>0.21</v>
      </c>
      <c r="J32" s="129">
        <v>0</v>
      </c>
      <c r="K32" s="44"/>
    </row>
    <row r="33" spans="2:11" s="1" customFormat="1" ht="14.45" hidden="1" customHeight="1">
      <c r="B33" s="40"/>
      <c r="C33" s="41"/>
      <c r="D33" s="41"/>
      <c r="E33" s="48" t="s">
        <v>45</v>
      </c>
      <c r="F33" s="129">
        <f>ROUND(SUM(BH86:BH145), 2)</f>
        <v>0</v>
      </c>
      <c r="G33" s="41"/>
      <c r="H33" s="41"/>
      <c r="I33" s="130">
        <v>0.15</v>
      </c>
      <c r="J33" s="129">
        <v>0</v>
      </c>
      <c r="K33" s="44"/>
    </row>
    <row r="34" spans="2:11" s="1" customFormat="1" ht="14.45" hidden="1" customHeight="1">
      <c r="B34" s="40"/>
      <c r="C34" s="41"/>
      <c r="D34" s="41"/>
      <c r="E34" s="48" t="s">
        <v>46</v>
      </c>
      <c r="F34" s="129">
        <f>ROUND(SUM(BI86:BI145),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TZB vně - Přípojky_r - TZB vně - Přípojky_rozvody voda</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J86</f>
        <v>0</v>
      </c>
      <c r="K56" s="44"/>
      <c r="AU56" s="23" t="s">
        <v>145</v>
      </c>
    </row>
    <row r="57" spans="2:47" s="7" customFormat="1" ht="24.95" customHeight="1">
      <c r="B57" s="148"/>
      <c r="C57" s="149"/>
      <c r="D57" s="150" t="s">
        <v>146</v>
      </c>
      <c r="E57" s="151"/>
      <c r="F57" s="151"/>
      <c r="G57" s="151"/>
      <c r="H57" s="151"/>
      <c r="I57" s="152"/>
      <c r="J57" s="153">
        <f>J87</f>
        <v>0</v>
      </c>
      <c r="K57" s="154"/>
    </row>
    <row r="58" spans="2:47" s="8" customFormat="1" ht="19.899999999999999" customHeight="1">
      <c r="B58" s="155"/>
      <c r="C58" s="156"/>
      <c r="D58" s="157" t="s">
        <v>147</v>
      </c>
      <c r="E58" s="158"/>
      <c r="F58" s="158"/>
      <c r="G58" s="158"/>
      <c r="H58" s="158"/>
      <c r="I58" s="159"/>
      <c r="J58" s="160">
        <f>J88</f>
        <v>0</v>
      </c>
      <c r="K58" s="161"/>
    </row>
    <row r="59" spans="2:47" s="8" customFormat="1" ht="19.899999999999999" customHeight="1">
      <c r="B59" s="155"/>
      <c r="C59" s="156"/>
      <c r="D59" s="157" t="s">
        <v>369</v>
      </c>
      <c r="E59" s="158"/>
      <c r="F59" s="158"/>
      <c r="G59" s="158"/>
      <c r="H59" s="158"/>
      <c r="I59" s="159"/>
      <c r="J59" s="160">
        <f>J118</f>
        <v>0</v>
      </c>
      <c r="K59" s="161"/>
    </row>
    <row r="60" spans="2:47" s="8" customFormat="1" ht="19.899999999999999" customHeight="1">
      <c r="B60" s="155"/>
      <c r="C60" s="156"/>
      <c r="D60" s="157" t="s">
        <v>1787</v>
      </c>
      <c r="E60" s="158"/>
      <c r="F60" s="158"/>
      <c r="G60" s="158"/>
      <c r="H60" s="158"/>
      <c r="I60" s="159"/>
      <c r="J60" s="160">
        <f>J122</f>
        <v>0</v>
      </c>
      <c r="K60" s="161"/>
    </row>
    <row r="61" spans="2:47" s="8" customFormat="1" ht="19.899999999999999" customHeight="1">
      <c r="B61" s="155"/>
      <c r="C61" s="156"/>
      <c r="D61" s="157" t="s">
        <v>151</v>
      </c>
      <c r="E61" s="158"/>
      <c r="F61" s="158"/>
      <c r="G61" s="158"/>
      <c r="H61" s="158"/>
      <c r="I61" s="159"/>
      <c r="J61" s="160">
        <f>J133</f>
        <v>0</v>
      </c>
      <c r="K61" s="161"/>
    </row>
    <row r="62" spans="2:47" s="7" customFormat="1" ht="24.95" customHeight="1">
      <c r="B62" s="148"/>
      <c r="C62" s="149"/>
      <c r="D62" s="150" t="s">
        <v>371</v>
      </c>
      <c r="E62" s="151"/>
      <c r="F62" s="151"/>
      <c r="G62" s="151"/>
      <c r="H62" s="151"/>
      <c r="I62" s="152"/>
      <c r="J62" s="153">
        <f>J136</f>
        <v>0</v>
      </c>
      <c r="K62" s="154"/>
    </row>
    <row r="63" spans="2:47" s="8" customFormat="1" ht="19.899999999999999" customHeight="1">
      <c r="B63" s="155"/>
      <c r="C63" s="156"/>
      <c r="D63" s="157" t="s">
        <v>2129</v>
      </c>
      <c r="E63" s="158"/>
      <c r="F63" s="158"/>
      <c r="G63" s="158"/>
      <c r="H63" s="158"/>
      <c r="I63" s="159"/>
      <c r="J63" s="160">
        <f>J137</f>
        <v>0</v>
      </c>
      <c r="K63" s="161"/>
    </row>
    <row r="64" spans="2:47" s="7" customFormat="1" ht="24.95" customHeight="1">
      <c r="B64" s="148"/>
      <c r="C64" s="149"/>
      <c r="D64" s="150" t="s">
        <v>1788</v>
      </c>
      <c r="E64" s="151"/>
      <c r="F64" s="151"/>
      <c r="G64" s="151"/>
      <c r="H64" s="151"/>
      <c r="I64" s="152"/>
      <c r="J64" s="153">
        <f>J140</f>
        <v>0</v>
      </c>
      <c r="K64" s="154"/>
    </row>
    <row r="65" spans="2:12" s="8" customFormat="1" ht="19.899999999999999" customHeight="1">
      <c r="B65" s="155"/>
      <c r="C65" s="156"/>
      <c r="D65" s="157" t="s">
        <v>1789</v>
      </c>
      <c r="E65" s="158"/>
      <c r="F65" s="158"/>
      <c r="G65" s="158"/>
      <c r="H65" s="158"/>
      <c r="I65" s="159"/>
      <c r="J65" s="160">
        <f>J141</f>
        <v>0</v>
      </c>
      <c r="K65" s="161"/>
    </row>
    <row r="66" spans="2:12" s="8" customFormat="1" ht="19.899999999999999" customHeight="1">
      <c r="B66" s="155"/>
      <c r="C66" s="156"/>
      <c r="D66" s="157" t="s">
        <v>1790</v>
      </c>
      <c r="E66" s="158"/>
      <c r="F66" s="158"/>
      <c r="G66" s="158"/>
      <c r="H66" s="158"/>
      <c r="I66" s="159"/>
      <c r="J66" s="160">
        <f>J144</f>
        <v>0</v>
      </c>
      <c r="K66" s="161"/>
    </row>
    <row r="67" spans="2:12" s="1" customFormat="1" ht="21.75" customHeight="1">
      <c r="B67" s="40"/>
      <c r="C67" s="41"/>
      <c r="D67" s="41"/>
      <c r="E67" s="41"/>
      <c r="F67" s="41"/>
      <c r="G67" s="41"/>
      <c r="H67" s="41"/>
      <c r="I67" s="117"/>
      <c r="J67" s="41"/>
      <c r="K67" s="44"/>
    </row>
    <row r="68" spans="2:12"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0000000000003" customHeight="1">
      <c r="B73" s="40"/>
      <c r="C73" s="61" t="s">
        <v>152</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16.5" customHeight="1">
      <c r="B76" s="40"/>
      <c r="C76" s="62"/>
      <c r="D76" s="62"/>
      <c r="E76" s="378" t="str">
        <f>E7</f>
        <v>Náměstí Hloubětín</v>
      </c>
      <c r="F76" s="379"/>
      <c r="G76" s="379"/>
      <c r="H76" s="379"/>
      <c r="I76" s="162"/>
      <c r="J76" s="62"/>
      <c r="K76" s="62"/>
      <c r="L76" s="60"/>
    </row>
    <row r="77" spans="2:12" s="1" customFormat="1" ht="14.45" customHeight="1">
      <c r="B77" s="40"/>
      <c r="C77" s="64" t="s">
        <v>139</v>
      </c>
      <c r="D77" s="62"/>
      <c r="E77" s="62"/>
      <c r="F77" s="62"/>
      <c r="G77" s="62"/>
      <c r="H77" s="62"/>
      <c r="I77" s="162"/>
      <c r="J77" s="62"/>
      <c r="K77" s="62"/>
      <c r="L77" s="60"/>
    </row>
    <row r="78" spans="2:12" s="1" customFormat="1" ht="17.25" customHeight="1">
      <c r="B78" s="40"/>
      <c r="C78" s="62"/>
      <c r="D78" s="62"/>
      <c r="E78" s="353" t="str">
        <f>E9</f>
        <v>TZB vně - Přípojky_r - TZB vně - Přípojky_rozvody voda</v>
      </c>
      <c r="F78" s="380"/>
      <c r="G78" s="380"/>
      <c r="H78" s="380"/>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23</v>
      </c>
      <c r="D80" s="62"/>
      <c r="E80" s="62"/>
      <c r="F80" s="163" t="str">
        <f>F12</f>
        <v xml:space="preserve"> </v>
      </c>
      <c r="G80" s="62"/>
      <c r="H80" s="62"/>
      <c r="I80" s="164" t="s">
        <v>25</v>
      </c>
      <c r="J80" s="72" t="str">
        <f>IF(J12="","",J12)</f>
        <v>6. 6. 2018</v>
      </c>
      <c r="K80" s="62"/>
      <c r="L80" s="60"/>
    </row>
    <row r="81" spans="2:65" s="1" customFormat="1" ht="6.95" customHeight="1">
      <c r="B81" s="40"/>
      <c r="C81" s="62"/>
      <c r="D81" s="62"/>
      <c r="E81" s="62"/>
      <c r="F81" s="62"/>
      <c r="G81" s="62"/>
      <c r="H81" s="62"/>
      <c r="I81" s="162"/>
      <c r="J81" s="62"/>
      <c r="K81" s="62"/>
      <c r="L81" s="60"/>
    </row>
    <row r="82" spans="2:65" s="1" customFormat="1">
      <c r="B82" s="40"/>
      <c r="C82" s="64" t="s">
        <v>27</v>
      </c>
      <c r="D82" s="62"/>
      <c r="E82" s="62"/>
      <c r="F82" s="163" t="str">
        <f>E15</f>
        <v xml:space="preserve"> </v>
      </c>
      <c r="G82" s="62"/>
      <c r="H82" s="62"/>
      <c r="I82" s="164" t="s">
        <v>33</v>
      </c>
      <c r="J82" s="163" t="str">
        <f>E21</f>
        <v xml:space="preserve"> </v>
      </c>
      <c r="K82" s="62"/>
      <c r="L82" s="60"/>
    </row>
    <row r="83" spans="2:65" s="1" customFormat="1" ht="14.45" customHeight="1">
      <c r="B83" s="40"/>
      <c r="C83" s="64" t="s">
        <v>31</v>
      </c>
      <c r="D83" s="62"/>
      <c r="E83" s="62"/>
      <c r="F83" s="163" t="str">
        <f>IF(E18="","",E18)</f>
        <v/>
      </c>
      <c r="G83" s="62"/>
      <c r="H83" s="62"/>
      <c r="I83" s="162"/>
      <c r="J83" s="62"/>
      <c r="K83" s="62"/>
      <c r="L83" s="60"/>
    </row>
    <row r="84" spans="2:65" s="1" customFormat="1" ht="10.35" customHeight="1">
      <c r="B84" s="40"/>
      <c r="C84" s="62"/>
      <c r="D84" s="62"/>
      <c r="E84" s="62"/>
      <c r="F84" s="62"/>
      <c r="G84" s="62"/>
      <c r="H84" s="62"/>
      <c r="I84" s="162"/>
      <c r="J84" s="62"/>
      <c r="K84" s="62"/>
      <c r="L84" s="60"/>
    </row>
    <row r="85" spans="2:65" s="9" customFormat="1" ht="29.25" customHeight="1">
      <c r="B85" s="165"/>
      <c r="C85" s="166" t="s">
        <v>153</v>
      </c>
      <c r="D85" s="167" t="s">
        <v>56</v>
      </c>
      <c r="E85" s="167" t="s">
        <v>52</v>
      </c>
      <c r="F85" s="167" t="s">
        <v>154</v>
      </c>
      <c r="G85" s="167" t="s">
        <v>155</v>
      </c>
      <c r="H85" s="167" t="s">
        <v>156</v>
      </c>
      <c r="I85" s="168" t="s">
        <v>157</v>
      </c>
      <c r="J85" s="167" t="s">
        <v>143</v>
      </c>
      <c r="K85" s="169" t="s">
        <v>158</v>
      </c>
      <c r="L85" s="170"/>
      <c r="M85" s="80" t="s">
        <v>159</v>
      </c>
      <c r="N85" s="81" t="s">
        <v>41</v>
      </c>
      <c r="O85" s="81" t="s">
        <v>160</v>
      </c>
      <c r="P85" s="81" t="s">
        <v>161</v>
      </c>
      <c r="Q85" s="81" t="s">
        <v>162</v>
      </c>
      <c r="R85" s="81" t="s">
        <v>163</v>
      </c>
      <c r="S85" s="81" t="s">
        <v>164</v>
      </c>
      <c r="T85" s="82" t="s">
        <v>165</v>
      </c>
    </row>
    <row r="86" spans="2:65" s="1" customFormat="1" ht="29.25" customHeight="1">
      <c r="B86" s="40"/>
      <c r="C86" s="86" t="s">
        <v>144</v>
      </c>
      <c r="D86" s="62"/>
      <c r="E86" s="62"/>
      <c r="F86" s="62"/>
      <c r="G86" s="62"/>
      <c r="H86" s="62"/>
      <c r="I86" s="162"/>
      <c r="J86" s="171">
        <f>BK86</f>
        <v>0</v>
      </c>
      <c r="K86" s="62"/>
      <c r="L86" s="60"/>
      <c r="M86" s="83"/>
      <c r="N86" s="84"/>
      <c r="O86" s="84"/>
      <c r="P86" s="172">
        <f>P87+P136+P140</f>
        <v>0</v>
      </c>
      <c r="Q86" s="84"/>
      <c r="R86" s="172">
        <f>R87+R136+R140</f>
        <v>0</v>
      </c>
      <c r="S86" s="84"/>
      <c r="T86" s="173">
        <f>T87+T136+T140</f>
        <v>0</v>
      </c>
      <c r="AT86" s="23" t="s">
        <v>70</v>
      </c>
      <c r="AU86" s="23" t="s">
        <v>145</v>
      </c>
      <c r="BK86" s="174">
        <f>BK87+BK136+BK140</f>
        <v>0</v>
      </c>
    </row>
    <row r="87" spans="2:65" s="10" customFormat="1" ht="37.35" customHeight="1">
      <c r="B87" s="175"/>
      <c r="C87" s="176"/>
      <c r="D87" s="177" t="s">
        <v>70</v>
      </c>
      <c r="E87" s="178" t="s">
        <v>166</v>
      </c>
      <c r="F87" s="178" t="s">
        <v>167</v>
      </c>
      <c r="G87" s="176"/>
      <c r="H87" s="176"/>
      <c r="I87" s="179"/>
      <c r="J87" s="180">
        <f>BK87</f>
        <v>0</v>
      </c>
      <c r="K87" s="176"/>
      <c r="L87" s="181"/>
      <c r="M87" s="182"/>
      <c r="N87" s="183"/>
      <c r="O87" s="183"/>
      <c r="P87" s="184">
        <f>P88+P118+P122+P133</f>
        <v>0</v>
      </c>
      <c r="Q87" s="183"/>
      <c r="R87" s="184">
        <f>R88+R118+R122+R133</f>
        <v>0</v>
      </c>
      <c r="S87" s="183"/>
      <c r="T87" s="185">
        <f>T88+T118+T122+T133</f>
        <v>0</v>
      </c>
      <c r="AR87" s="186" t="s">
        <v>79</v>
      </c>
      <c r="AT87" s="187" t="s">
        <v>70</v>
      </c>
      <c r="AU87" s="187" t="s">
        <v>71</v>
      </c>
      <c r="AY87" s="186" t="s">
        <v>168</v>
      </c>
      <c r="BK87" s="188">
        <f>BK88+BK118+BK122+BK133</f>
        <v>0</v>
      </c>
    </row>
    <row r="88" spans="2:65" s="10" customFormat="1" ht="19.899999999999999" customHeight="1">
      <c r="B88" s="175"/>
      <c r="C88" s="176"/>
      <c r="D88" s="177" t="s">
        <v>70</v>
      </c>
      <c r="E88" s="189" t="s">
        <v>79</v>
      </c>
      <c r="F88" s="189" t="s">
        <v>169</v>
      </c>
      <c r="G88" s="176"/>
      <c r="H88" s="176"/>
      <c r="I88" s="179"/>
      <c r="J88" s="190">
        <f>BK88</f>
        <v>0</v>
      </c>
      <c r="K88" s="176"/>
      <c r="L88" s="181"/>
      <c r="M88" s="182"/>
      <c r="N88" s="183"/>
      <c r="O88" s="183"/>
      <c r="P88" s="184">
        <f>SUM(P89:P117)</f>
        <v>0</v>
      </c>
      <c r="Q88" s="183"/>
      <c r="R88" s="184">
        <f>SUM(R89:R117)</f>
        <v>0</v>
      </c>
      <c r="S88" s="183"/>
      <c r="T88" s="185">
        <f>SUM(T89:T117)</f>
        <v>0</v>
      </c>
      <c r="AR88" s="186" t="s">
        <v>79</v>
      </c>
      <c r="AT88" s="187" t="s">
        <v>70</v>
      </c>
      <c r="AU88" s="187" t="s">
        <v>79</v>
      </c>
      <c r="AY88" s="186" t="s">
        <v>168</v>
      </c>
      <c r="BK88" s="188">
        <f>SUM(BK89:BK117)</f>
        <v>0</v>
      </c>
    </row>
    <row r="89" spans="2:65" s="1" customFormat="1" ht="25.5" customHeight="1">
      <c r="B89" s="40"/>
      <c r="C89" s="191" t="s">
        <v>79</v>
      </c>
      <c r="D89" s="191" t="s">
        <v>170</v>
      </c>
      <c r="E89" s="192" t="s">
        <v>2071</v>
      </c>
      <c r="F89" s="193" t="s">
        <v>2072</v>
      </c>
      <c r="G89" s="194" t="s">
        <v>205</v>
      </c>
      <c r="H89" s="195">
        <v>95.84</v>
      </c>
      <c r="I89" s="196"/>
      <c r="J89" s="197">
        <f>ROUND(I89*H89,2)</f>
        <v>0</v>
      </c>
      <c r="K89" s="193" t="s">
        <v>174</v>
      </c>
      <c r="L89" s="60"/>
      <c r="M89" s="198" t="s">
        <v>21</v>
      </c>
      <c r="N89" s="199" t="s">
        <v>42</v>
      </c>
      <c r="O89" s="41"/>
      <c r="P89" s="200">
        <f>O89*H89</f>
        <v>0</v>
      </c>
      <c r="Q89" s="200">
        <v>0</v>
      </c>
      <c r="R89" s="200">
        <f>Q89*H89</f>
        <v>0</v>
      </c>
      <c r="S89" s="200">
        <v>0</v>
      </c>
      <c r="T89" s="201">
        <f>S89*H89</f>
        <v>0</v>
      </c>
      <c r="AR89" s="23" t="s">
        <v>175</v>
      </c>
      <c r="AT89" s="23" t="s">
        <v>170</v>
      </c>
      <c r="AU89" s="23" t="s">
        <v>81</v>
      </c>
      <c r="AY89" s="23" t="s">
        <v>168</v>
      </c>
      <c r="BE89" s="202">
        <f>IF(N89="základní",J89,0)</f>
        <v>0</v>
      </c>
      <c r="BF89" s="202">
        <f>IF(N89="snížená",J89,0)</f>
        <v>0</v>
      </c>
      <c r="BG89" s="202">
        <f>IF(N89="zákl. přenesená",J89,0)</f>
        <v>0</v>
      </c>
      <c r="BH89" s="202">
        <f>IF(N89="sníž. přenesená",J89,0)</f>
        <v>0</v>
      </c>
      <c r="BI89" s="202">
        <f>IF(N89="nulová",J89,0)</f>
        <v>0</v>
      </c>
      <c r="BJ89" s="23" t="s">
        <v>79</v>
      </c>
      <c r="BK89" s="202">
        <f>ROUND(I89*H89,2)</f>
        <v>0</v>
      </c>
      <c r="BL89" s="23" t="s">
        <v>175</v>
      </c>
      <c r="BM89" s="23" t="s">
        <v>81</v>
      </c>
    </row>
    <row r="90" spans="2:65" s="11" customFormat="1" ht="13.5">
      <c r="B90" s="206"/>
      <c r="C90" s="207"/>
      <c r="D90" s="203" t="s">
        <v>182</v>
      </c>
      <c r="E90" s="208" t="s">
        <v>21</v>
      </c>
      <c r="F90" s="209" t="s">
        <v>2130</v>
      </c>
      <c r="G90" s="207"/>
      <c r="H90" s="210">
        <v>95.84</v>
      </c>
      <c r="I90" s="211"/>
      <c r="J90" s="207"/>
      <c r="K90" s="207"/>
      <c r="L90" s="212"/>
      <c r="M90" s="213"/>
      <c r="N90" s="214"/>
      <c r="O90" s="214"/>
      <c r="P90" s="214"/>
      <c r="Q90" s="214"/>
      <c r="R90" s="214"/>
      <c r="S90" s="214"/>
      <c r="T90" s="215"/>
      <c r="AT90" s="216" t="s">
        <v>182</v>
      </c>
      <c r="AU90" s="216" t="s">
        <v>81</v>
      </c>
      <c r="AV90" s="11" t="s">
        <v>81</v>
      </c>
      <c r="AW90" s="11" t="s">
        <v>34</v>
      </c>
      <c r="AX90" s="11" t="s">
        <v>71</v>
      </c>
      <c r="AY90" s="216" t="s">
        <v>168</v>
      </c>
    </row>
    <row r="91" spans="2:65" s="12" customFormat="1" ht="13.5">
      <c r="B91" s="217"/>
      <c r="C91" s="218"/>
      <c r="D91" s="203" t="s">
        <v>182</v>
      </c>
      <c r="E91" s="219" t="s">
        <v>21</v>
      </c>
      <c r="F91" s="220" t="s">
        <v>184</v>
      </c>
      <c r="G91" s="218"/>
      <c r="H91" s="221">
        <v>95.84</v>
      </c>
      <c r="I91" s="222"/>
      <c r="J91" s="218"/>
      <c r="K91" s="218"/>
      <c r="L91" s="223"/>
      <c r="M91" s="224"/>
      <c r="N91" s="225"/>
      <c r="O91" s="225"/>
      <c r="P91" s="225"/>
      <c r="Q91" s="225"/>
      <c r="R91" s="225"/>
      <c r="S91" s="225"/>
      <c r="T91" s="226"/>
      <c r="AT91" s="227" t="s">
        <v>182</v>
      </c>
      <c r="AU91" s="227" t="s">
        <v>81</v>
      </c>
      <c r="AV91" s="12" t="s">
        <v>175</v>
      </c>
      <c r="AW91" s="12" t="s">
        <v>34</v>
      </c>
      <c r="AX91" s="12" t="s">
        <v>79</v>
      </c>
      <c r="AY91" s="227" t="s">
        <v>168</v>
      </c>
    </row>
    <row r="92" spans="2:65" s="1" customFormat="1" ht="38.25" customHeight="1">
      <c r="B92" s="40"/>
      <c r="C92" s="191" t="s">
        <v>81</v>
      </c>
      <c r="D92" s="191" t="s">
        <v>170</v>
      </c>
      <c r="E92" s="192" t="s">
        <v>1802</v>
      </c>
      <c r="F92" s="193" t="s">
        <v>1803</v>
      </c>
      <c r="G92" s="194" t="s">
        <v>205</v>
      </c>
      <c r="H92" s="195">
        <v>28.751999999999999</v>
      </c>
      <c r="I92" s="196"/>
      <c r="J92" s="197">
        <f>ROUND(I92*H92,2)</f>
        <v>0</v>
      </c>
      <c r="K92" s="193" t="s">
        <v>174</v>
      </c>
      <c r="L92" s="60"/>
      <c r="M92" s="198" t="s">
        <v>21</v>
      </c>
      <c r="N92" s="199" t="s">
        <v>42</v>
      </c>
      <c r="O92" s="41"/>
      <c r="P92" s="200">
        <f>O92*H92</f>
        <v>0</v>
      </c>
      <c r="Q92" s="200">
        <v>0</v>
      </c>
      <c r="R92" s="200">
        <f>Q92*H92</f>
        <v>0</v>
      </c>
      <c r="S92" s="200">
        <v>0</v>
      </c>
      <c r="T92" s="201">
        <f>S92*H92</f>
        <v>0</v>
      </c>
      <c r="AR92" s="23" t="s">
        <v>175</v>
      </c>
      <c r="AT92" s="23" t="s">
        <v>170</v>
      </c>
      <c r="AU92" s="23" t="s">
        <v>81</v>
      </c>
      <c r="AY92" s="23" t="s">
        <v>168</v>
      </c>
      <c r="BE92" s="202">
        <f>IF(N92="základní",J92,0)</f>
        <v>0</v>
      </c>
      <c r="BF92" s="202">
        <f>IF(N92="snížená",J92,0)</f>
        <v>0</v>
      </c>
      <c r="BG92" s="202">
        <f>IF(N92="zákl. přenesená",J92,0)</f>
        <v>0</v>
      </c>
      <c r="BH92" s="202">
        <f>IF(N92="sníž. přenesená",J92,0)</f>
        <v>0</v>
      </c>
      <c r="BI92" s="202">
        <f>IF(N92="nulová",J92,0)</f>
        <v>0</v>
      </c>
      <c r="BJ92" s="23" t="s">
        <v>79</v>
      </c>
      <c r="BK92" s="202">
        <f>ROUND(I92*H92,2)</f>
        <v>0</v>
      </c>
      <c r="BL92" s="23" t="s">
        <v>175</v>
      </c>
      <c r="BM92" s="23" t="s">
        <v>175</v>
      </c>
    </row>
    <row r="93" spans="2:65" s="13" customFormat="1" ht="13.5">
      <c r="B93" s="247"/>
      <c r="C93" s="248"/>
      <c r="D93" s="203" t="s">
        <v>182</v>
      </c>
      <c r="E93" s="249" t="s">
        <v>21</v>
      </c>
      <c r="F93" s="250" t="s">
        <v>1796</v>
      </c>
      <c r="G93" s="248"/>
      <c r="H93" s="249" t="s">
        <v>21</v>
      </c>
      <c r="I93" s="251"/>
      <c r="J93" s="248"/>
      <c r="K93" s="248"/>
      <c r="L93" s="252"/>
      <c r="M93" s="253"/>
      <c r="N93" s="254"/>
      <c r="O93" s="254"/>
      <c r="P93" s="254"/>
      <c r="Q93" s="254"/>
      <c r="R93" s="254"/>
      <c r="S93" s="254"/>
      <c r="T93" s="255"/>
      <c r="AT93" s="256" t="s">
        <v>182</v>
      </c>
      <c r="AU93" s="256" t="s">
        <v>81</v>
      </c>
      <c r="AV93" s="13" t="s">
        <v>79</v>
      </c>
      <c r="AW93" s="13" t="s">
        <v>34</v>
      </c>
      <c r="AX93" s="13" t="s">
        <v>71</v>
      </c>
      <c r="AY93" s="256" t="s">
        <v>168</v>
      </c>
    </row>
    <row r="94" spans="2:65" s="13" customFormat="1" ht="13.5">
      <c r="B94" s="247"/>
      <c r="C94" s="248"/>
      <c r="D94" s="203" t="s">
        <v>182</v>
      </c>
      <c r="E94" s="249" t="s">
        <v>21</v>
      </c>
      <c r="F94" s="250" t="s">
        <v>2074</v>
      </c>
      <c r="G94" s="248"/>
      <c r="H94" s="249" t="s">
        <v>21</v>
      </c>
      <c r="I94" s="251"/>
      <c r="J94" s="248"/>
      <c r="K94" s="248"/>
      <c r="L94" s="252"/>
      <c r="M94" s="253"/>
      <c r="N94" s="254"/>
      <c r="O94" s="254"/>
      <c r="P94" s="254"/>
      <c r="Q94" s="254"/>
      <c r="R94" s="254"/>
      <c r="S94" s="254"/>
      <c r="T94" s="255"/>
      <c r="AT94" s="256" t="s">
        <v>182</v>
      </c>
      <c r="AU94" s="256" t="s">
        <v>81</v>
      </c>
      <c r="AV94" s="13" t="s">
        <v>79</v>
      </c>
      <c r="AW94" s="13" t="s">
        <v>34</v>
      </c>
      <c r="AX94" s="13" t="s">
        <v>71</v>
      </c>
      <c r="AY94" s="256" t="s">
        <v>168</v>
      </c>
    </row>
    <row r="95" spans="2:65" s="11" customFormat="1" ht="13.5">
      <c r="B95" s="206"/>
      <c r="C95" s="207"/>
      <c r="D95" s="203" t="s">
        <v>182</v>
      </c>
      <c r="E95" s="208" t="s">
        <v>21</v>
      </c>
      <c r="F95" s="209" t="s">
        <v>2131</v>
      </c>
      <c r="G95" s="207"/>
      <c r="H95" s="210">
        <v>28.751999999999999</v>
      </c>
      <c r="I95" s="211"/>
      <c r="J95" s="207"/>
      <c r="K95" s="207"/>
      <c r="L95" s="212"/>
      <c r="M95" s="213"/>
      <c r="N95" s="214"/>
      <c r="O95" s="214"/>
      <c r="P95" s="214"/>
      <c r="Q95" s="214"/>
      <c r="R95" s="214"/>
      <c r="S95" s="214"/>
      <c r="T95" s="215"/>
      <c r="AT95" s="216" t="s">
        <v>182</v>
      </c>
      <c r="AU95" s="216" t="s">
        <v>81</v>
      </c>
      <c r="AV95" s="11" t="s">
        <v>81</v>
      </c>
      <c r="AW95" s="11" t="s">
        <v>34</v>
      </c>
      <c r="AX95" s="11" t="s">
        <v>71</v>
      </c>
      <c r="AY95" s="216" t="s">
        <v>168</v>
      </c>
    </row>
    <row r="96" spans="2:65" s="12" customFormat="1" ht="13.5">
      <c r="B96" s="217"/>
      <c r="C96" s="218"/>
      <c r="D96" s="203" t="s">
        <v>182</v>
      </c>
      <c r="E96" s="219" t="s">
        <v>21</v>
      </c>
      <c r="F96" s="220" t="s">
        <v>184</v>
      </c>
      <c r="G96" s="218"/>
      <c r="H96" s="221">
        <v>28.751999999999999</v>
      </c>
      <c r="I96" s="222"/>
      <c r="J96" s="218"/>
      <c r="K96" s="218"/>
      <c r="L96" s="223"/>
      <c r="M96" s="224"/>
      <c r="N96" s="225"/>
      <c r="O96" s="225"/>
      <c r="P96" s="225"/>
      <c r="Q96" s="225"/>
      <c r="R96" s="225"/>
      <c r="S96" s="225"/>
      <c r="T96" s="226"/>
      <c r="AT96" s="227" t="s">
        <v>182</v>
      </c>
      <c r="AU96" s="227" t="s">
        <v>81</v>
      </c>
      <c r="AV96" s="12" t="s">
        <v>175</v>
      </c>
      <c r="AW96" s="12" t="s">
        <v>34</v>
      </c>
      <c r="AX96" s="12" t="s">
        <v>79</v>
      </c>
      <c r="AY96" s="227" t="s">
        <v>168</v>
      </c>
    </row>
    <row r="97" spans="2:65" s="1" customFormat="1" ht="25.5" customHeight="1">
      <c r="B97" s="40"/>
      <c r="C97" s="191" t="s">
        <v>185</v>
      </c>
      <c r="D97" s="191" t="s">
        <v>170</v>
      </c>
      <c r="E97" s="192" t="s">
        <v>1871</v>
      </c>
      <c r="F97" s="193" t="s">
        <v>1872</v>
      </c>
      <c r="G97" s="194" t="s">
        <v>173</v>
      </c>
      <c r="H97" s="195">
        <v>214</v>
      </c>
      <c r="I97" s="196"/>
      <c r="J97" s="197">
        <f>ROUND(I97*H97,2)</f>
        <v>0</v>
      </c>
      <c r="K97" s="193" t="s">
        <v>174</v>
      </c>
      <c r="L97" s="60"/>
      <c r="M97" s="198" t="s">
        <v>21</v>
      </c>
      <c r="N97" s="199" t="s">
        <v>42</v>
      </c>
      <c r="O97" s="41"/>
      <c r="P97" s="200">
        <f>O97*H97</f>
        <v>0</v>
      </c>
      <c r="Q97" s="200">
        <v>0</v>
      </c>
      <c r="R97" s="200">
        <f>Q97*H97</f>
        <v>0</v>
      </c>
      <c r="S97" s="200">
        <v>0</v>
      </c>
      <c r="T97" s="201">
        <f>S97*H97</f>
        <v>0</v>
      </c>
      <c r="AR97" s="23" t="s">
        <v>175</v>
      </c>
      <c r="AT97" s="23" t="s">
        <v>170</v>
      </c>
      <c r="AU97" s="23" t="s">
        <v>81</v>
      </c>
      <c r="AY97" s="23" t="s">
        <v>168</v>
      </c>
      <c r="BE97" s="202">
        <f>IF(N97="základní",J97,0)</f>
        <v>0</v>
      </c>
      <c r="BF97" s="202">
        <f>IF(N97="snížená",J97,0)</f>
        <v>0</v>
      </c>
      <c r="BG97" s="202">
        <f>IF(N97="zákl. přenesená",J97,0)</f>
        <v>0</v>
      </c>
      <c r="BH97" s="202">
        <f>IF(N97="sníž. přenesená",J97,0)</f>
        <v>0</v>
      </c>
      <c r="BI97" s="202">
        <f>IF(N97="nulová",J97,0)</f>
        <v>0</v>
      </c>
      <c r="BJ97" s="23" t="s">
        <v>79</v>
      </c>
      <c r="BK97" s="202">
        <f>ROUND(I97*H97,2)</f>
        <v>0</v>
      </c>
      <c r="BL97" s="23" t="s">
        <v>175</v>
      </c>
      <c r="BM97" s="23" t="s">
        <v>198</v>
      </c>
    </row>
    <row r="98" spans="2:65" s="11" customFormat="1" ht="13.5">
      <c r="B98" s="206"/>
      <c r="C98" s="207"/>
      <c r="D98" s="203" t="s">
        <v>182</v>
      </c>
      <c r="E98" s="208" t="s">
        <v>21</v>
      </c>
      <c r="F98" s="209" t="s">
        <v>2132</v>
      </c>
      <c r="G98" s="207"/>
      <c r="H98" s="210">
        <v>214</v>
      </c>
      <c r="I98" s="211"/>
      <c r="J98" s="207"/>
      <c r="K98" s="207"/>
      <c r="L98" s="212"/>
      <c r="M98" s="213"/>
      <c r="N98" s="214"/>
      <c r="O98" s="214"/>
      <c r="P98" s="214"/>
      <c r="Q98" s="214"/>
      <c r="R98" s="214"/>
      <c r="S98" s="214"/>
      <c r="T98" s="215"/>
      <c r="AT98" s="216" t="s">
        <v>182</v>
      </c>
      <c r="AU98" s="216" t="s">
        <v>81</v>
      </c>
      <c r="AV98" s="11" t="s">
        <v>81</v>
      </c>
      <c r="AW98" s="11" t="s">
        <v>34</v>
      </c>
      <c r="AX98" s="11" t="s">
        <v>71</v>
      </c>
      <c r="AY98" s="216" t="s">
        <v>168</v>
      </c>
    </row>
    <row r="99" spans="2:65" s="12" customFormat="1" ht="13.5">
      <c r="B99" s="217"/>
      <c r="C99" s="218"/>
      <c r="D99" s="203" t="s">
        <v>182</v>
      </c>
      <c r="E99" s="219" t="s">
        <v>21</v>
      </c>
      <c r="F99" s="220" t="s">
        <v>184</v>
      </c>
      <c r="G99" s="218"/>
      <c r="H99" s="221">
        <v>214</v>
      </c>
      <c r="I99" s="222"/>
      <c r="J99" s="218"/>
      <c r="K99" s="218"/>
      <c r="L99" s="223"/>
      <c r="M99" s="224"/>
      <c r="N99" s="225"/>
      <c r="O99" s="225"/>
      <c r="P99" s="225"/>
      <c r="Q99" s="225"/>
      <c r="R99" s="225"/>
      <c r="S99" s="225"/>
      <c r="T99" s="226"/>
      <c r="AT99" s="227" t="s">
        <v>182</v>
      </c>
      <c r="AU99" s="227" t="s">
        <v>81</v>
      </c>
      <c r="AV99" s="12" t="s">
        <v>175</v>
      </c>
      <c r="AW99" s="12" t="s">
        <v>34</v>
      </c>
      <c r="AX99" s="12" t="s">
        <v>79</v>
      </c>
      <c r="AY99" s="227" t="s">
        <v>168</v>
      </c>
    </row>
    <row r="100" spans="2:65" s="1" customFormat="1" ht="25.5" customHeight="1">
      <c r="B100" s="40"/>
      <c r="C100" s="191" t="s">
        <v>175</v>
      </c>
      <c r="D100" s="191" t="s">
        <v>170</v>
      </c>
      <c r="E100" s="192" t="s">
        <v>1873</v>
      </c>
      <c r="F100" s="193" t="s">
        <v>1874</v>
      </c>
      <c r="G100" s="194" t="s">
        <v>173</v>
      </c>
      <c r="H100" s="195">
        <v>214</v>
      </c>
      <c r="I100" s="196"/>
      <c r="J100" s="197">
        <f t="shared" ref="J100:J106" si="0">ROUND(I100*H100,2)</f>
        <v>0</v>
      </c>
      <c r="K100" s="193" t="s">
        <v>174</v>
      </c>
      <c r="L100" s="60"/>
      <c r="M100" s="198" t="s">
        <v>21</v>
      </c>
      <c r="N100" s="199" t="s">
        <v>42</v>
      </c>
      <c r="O100" s="41"/>
      <c r="P100" s="200">
        <f t="shared" ref="P100:P106" si="1">O100*H100</f>
        <v>0</v>
      </c>
      <c r="Q100" s="200">
        <v>0</v>
      </c>
      <c r="R100" s="200">
        <f t="shared" ref="R100:R106" si="2">Q100*H100</f>
        <v>0</v>
      </c>
      <c r="S100" s="200">
        <v>0</v>
      </c>
      <c r="T100" s="201">
        <f t="shared" ref="T100:T106" si="3">S100*H100</f>
        <v>0</v>
      </c>
      <c r="AR100" s="23" t="s">
        <v>175</v>
      </c>
      <c r="AT100" s="23" t="s">
        <v>170</v>
      </c>
      <c r="AU100" s="23" t="s">
        <v>81</v>
      </c>
      <c r="AY100" s="23" t="s">
        <v>168</v>
      </c>
      <c r="BE100" s="202">
        <f t="shared" ref="BE100:BE106" si="4">IF(N100="základní",J100,0)</f>
        <v>0</v>
      </c>
      <c r="BF100" s="202">
        <f t="shared" ref="BF100:BF106" si="5">IF(N100="snížená",J100,0)</f>
        <v>0</v>
      </c>
      <c r="BG100" s="202">
        <f t="shared" ref="BG100:BG106" si="6">IF(N100="zákl. přenesená",J100,0)</f>
        <v>0</v>
      </c>
      <c r="BH100" s="202">
        <f t="shared" ref="BH100:BH106" si="7">IF(N100="sníž. přenesená",J100,0)</f>
        <v>0</v>
      </c>
      <c r="BI100" s="202">
        <f t="shared" ref="BI100:BI106" si="8">IF(N100="nulová",J100,0)</f>
        <v>0</v>
      </c>
      <c r="BJ100" s="23" t="s">
        <v>79</v>
      </c>
      <c r="BK100" s="202">
        <f t="shared" ref="BK100:BK106" si="9">ROUND(I100*H100,2)</f>
        <v>0</v>
      </c>
      <c r="BL100" s="23" t="s">
        <v>175</v>
      </c>
      <c r="BM100" s="23" t="s">
        <v>208</v>
      </c>
    </row>
    <row r="101" spans="2:65" s="1" customFormat="1" ht="38.25" customHeight="1">
      <c r="B101" s="40"/>
      <c r="C101" s="191" t="s">
        <v>192</v>
      </c>
      <c r="D101" s="191" t="s">
        <v>170</v>
      </c>
      <c r="E101" s="192" t="s">
        <v>1811</v>
      </c>
      <c r="F101" s="193" t="s">
        <v>1812</v>
      </c>
      <c r="G101" s="194" t="s">
        <v>205</v>
      </c>
      <c r="H101" s="195">
        <v>95.84</v>
      </c>
      <c r="I101" s="196"/>
      <c r="J101" s="197">
        <f t="shared" si="0"/>
        <v>0</v>
      </c>
      <c r="K101" s="193" t="s">
        <v>174</v>
      </c>
      <c r="L101" s="60"/>
      <c r="M101" s="198" t="s">
        <v>21</v>
      </c>
      <c r="N101" s="199" t="s">
        <v>42</v>
      </c>
      <c r="O101" s="41"/>
      <c r="P101" s="200">
        <f t="shared" si="1"/>
        <v>0</v>
      </c>
      <c r="Q101" s="200">
        <v>0</v>
      </c>
      <c r="R101" s="200">
        <f t="shared" si="2"/>
        <v>0</v>
      </c>
      <c r="S101" s="200">
        <v>0</v>
      </c>
      <c r="T101" s="201">
        <f t="shared" si="3"/>
        <v>0</v>
      </c>
      <c r="AR101" s="23" t="s">
        <v>175</v>
      </c>
      <c r="AT101" s="23" t="s">
        <v>170</v>
      </c>
      <c r="AU101" s="23" t="s">
        <v>81</v>
      </c>
      <c r="AY101" s="23" t="s">
        <v>168</v>
      </c>
      <c r="BE101" s="202">
        <f t="shared" si="4"/>
        <v>0</v>
      </c>
      <c r="BF101" s="202">
        <f t="shared" si="5"/>
        <v>0</v>
      </c>
      <c r="BG101" s="202">
        <f t="shared" si="6"/>
        <v>0</v>
      </c>
      <c r="BH101" s="202">
        <f t="shared" si="7"/>
        <v>0</v>
      </c>
      <c r="BI101" s="202">
        <f t="shared" si="8"/>
        <v>0</v>
      </c>
      <c r="BJ101" s="23" t="s">
        <v>79</v>
      </c>
      <c r="BK101" s="202">
        <f t="shared" si="9"/>
        <v>0</v>
      </c>
      <c r="BL101" s="23" t="s">
        <v>175</v>
      </c>
      <c r="BM101" s="23" t="s">
        <v>217</v>
      </c>
    </row>
    <row r="102" spans="2:65" s="1" customFormat="1" ht="38.25" customHeight="1">
      <c r="B102" s="40"/>
      <c r="C102" s="191" t="s">
        <v>198</v>
      </c>
      <c r="D102" s="191" t="s">
        <v>170</v>
      </c>
      <c r="E102" s="192" t="s">
        <v>1813</v>
      </c>
      <c r="F102" s="193" t="s">
        <v>1814</v>
      </c>
      <c r="G102" s="194" t="s">
        <v>205</v>
      </c>
      <c r="H102" s="195">
        <v>137.36000000000001</v>
      </c>
      <c r="I102" s="196"/>
      <c r="J102" s="197">
        <f t="shared" si="0"/>
        <v>0</v>
      </c>
      <c r="K102" s="193" t="s">
        <v>174</v>
      </c>
      <c r="L102" s="60"/>
      <c r="M102" s="198" t="s">
        <v>21</v>
      </c>
      <c r="N102" s="199" t="s">
        <v>42</v>
      </c>
      <c r="O102" s="41"/>
      <c r="P102" s="200">
        <f t="shared" si="1"/>
        <v>0</v>
      </c>
      <c r="Q102" s="200">
        <v>0</v>
      </c>
      <c r="R102" s="200">
        <f t="shared" si="2"/>
        <v>0</v>
      </c>
      <c r="S102" s="200">
        <v>0</v>
      </c>
      <c r="T102" s="201">
        <f t="shared" si="3"/>
        <v>0</v>
      </c>
      <c r="AR102" s="23" t="s">
        <v>175</v>
      </c>
      <c r="AT102" s="23" t="s">
        <v>170</v>
      </c>
      <c r="AU102" s="23" t="s">
        <v>81</v>
      </c>
      <c r="AY102" s="23" t="s">
        <v>168</v>
      </c>
      <c r="BE102" s="202">
        <f t="shared" si="4"/>
        <v>0</v>
      </c>
      <c r="BF102" s="202">
        <f t="shared" si="5"/>
        <v>0</v>
      </c>
      <c r="BG102" s="202">
        <f t="shared" si="6"/>
        <v>0</v>
      </c>
      <c r="BH102" s="202">
        <f t="shared" si="7"/>
        <v>0</v>
      </c>
      <c r="BI102" s="202">
        <f t="shared" si="8"/>
        <v>0</v>
      </c>
      <c r="BJ102" s="23" t="s">
        <v>79</v>
      </c>
      <c r="BK102" s="202">
        <f t="shared" si="9"/>
        <v>0</v>
      </c>
      <c r="BL102" s="23" t="s">
        <v>175</v>
      </c>
      <c r="BM102" s="23" t="s">
        <v>227</v>
      </c>
    </row>
    <row r="103" spans="2:65" s="1" customFormat="1" ht="38.25" customHeight="1">
      <c r="B103" s="40"/>
      <c r="C103" s="191" t="s">
        <v>202</v>
      </c>
      <c r="D103" s="191" t="s">
        <v>170</v>
      </c>
      <c r="E103" s="192" t="s">
        <v>213</v>
      </c>
      <c r="F103" s="193" t="s">
        <v>214</v>
      </c>
      <c r="G103" s="194" t="s">
        <v>205</v>
      </c>
      <c r="H103" s="195">
        <v>27.16</v>
      </c>
      <c r="I103" s="196"/>
      <c r="J103" s="197">
        <f t="shared" si="0"/>
        <v>0</v>
      </c>
      <c r="K103" s="193" t="s">
        <v>174</v>
      </c>
      <c r="L103" s="60"/>
      <c r="M103" s="198" t="s">
        <v>21</v>
      </c>
      <c r="N103" s="199" t="s">
        <v>42</v>
      </c>
      <c r="O103" s="41"/>
      <c r="P103" s="200">
        <f t="shared" si="1"/>
        <v>0</v>
      </c>
      <c r="Q103" s="200">
        <v>0</v>
      </c>
      <c r="R103" s="200">
        <f t="shared" si="2"/>
        <v>0</v>
      </c>
      <c r="S103" s="200">
        <v>0</v>
      </c>
      <c r="T103" s="201">
        <f t="shared" si="3"/>
        <v>0</v>
      </c>
      <c r="AR103" s="23" t="s">
        <v>175</v>
      </c>
      <c r="AT103" s="23" t="s">
        <v>170</v>
      </c>
      <c r="AU103" s="23" t="s">
        <v>81</v>
      </c>
      <c r="AY103" s="23" t="s">
        <v>168</v>
      </c>
      <c r="BE103" s="202">
        <f t="shared" si="4"/>
        <v>0</v>
      </c>
      <c r="BF103" s="202">
        <f t="shared" si="5"/>
        <v>0</v>
      </c>
      <c r="BG103" s="202">
        <f t="shared" si="6"/>
        <v>0</v>
      </c>
      <c r="BH103" s="202">
        <f t="shared" si="7"/>
        <v>0</v>
      </c>
      <c r="BI103" s="202">
        <f t="shared" si="8"/>
        <v>0</v>
      </c>
      <c r="BJ103" s="23" t="s">
        <v>79</v>
      </c>
      <c r="BK103" s="202">
        <f t="shared" si="9"/>
        <v>0</v>
      </c>
      <c r="BL103" s="23" t="s">
        <v>175</v>
      </c>
      <c r="BM103" s="23" t="s">
        <v>239</v>
      </c>
    </row>
    <row r="104" spans="2:65" s="1" customFormat="1" ht="25.5" customHeight="1">
      <c r="B104" s="40"/>
      <c r="C104" s="191" t="s">
        <v>208</v>
      </c>
      <c r="D104" s="191" t="s">
        <v>170</v>
      </c>
      <c r="E104" s="192" t="s">
        <v>404</v>
      </c>
      <c r="F104" s="193" t="s">
        <v>405</v>
      </c>
      <c r="G104" s="194" t="s">
        <v>205</v>
      </c>
      <c r="H104" s="195">
        <v>95.84</v>
      </c>
      <c r="I104" s="196"/>
      <c r="J104" s="197">
        <f t="shared" si="0"/>
        <v>0</v>
      </c>
      <c r="K104" s="193" t="s">
        <v>174</v>
      </c>
      <c r="L104" s="60"/>
      <c r="M104" s="198" t="s">
        <v>21</v>
      </c>
      <c r="N104" s="199" t="s">
        <v>42</v>
      </c>
      <c r="O104" s="41"/>
      <c r="P104" s="200">
        <f t="shared" si="1"/>
        <v>0</v>
      </c>
      <c r="Q104" s="200">
        <v>0</v>
      </c>
      <c r="R104" s="200">
        <f t="shared" si="2"/>
        <v>0</v>
      </c>
      <c r="S104" s="200">
        <v>0</v>
      </c>
      <c r="T104" s="201">
        <f t="shared" si="3"/>
        <v>0</v>
      </c>
      <c r="AR104" s="23" t="s">
        <v>175</v>
      </c>
      <c r="AT104" s="23" t="s">
        <v>170</v>
      </c>
      <c r="AU104" s="23" t="s">
        <v>81</v>
      </c>
      <c r="AY104" s="23" t="s">
        <v>168</v>
      </c>
      <c r="BE104" s="202">
        <f t="shared" si="4"/>
        <v>0</v>
      </c>
      <c r="BF104" s="202">
        <f t="shared" si="5"/>
        <v>0</v>
      </c>
      <c r="BG104" s="202">
        <f t="shared" si="6"/>
        <v>0</v>
      </c>
      <c r="BH104" s="202">
        <f t="shared" si="7"/>
        <v>0</v>
      </c>
      <c r="BI104" s="202">
        <f t="shared" si="8"/>
        <v>0</v>
      </c>
      <c r="BJ104" s="23" t="s">
        <v>79</v>
      </c>
      <c r="BK104" s="202">
        <f t="shared" si="9"/>
        <v>0</v>
      </c>
      <c r="BL104" s="23" t="s">
        <v>175</v>
      </c>
      <c r="BM104" s="23" t="s">
        <v>427</v>
      </c>
    </row>
    <row r="105" spans="2:65" s="1" customFormat="1" ht="16.5" customHeight="1">
      <c r="B105" s="40"/>
      <c r="C105" s="191" t="s">
        <v>212</v>
      </c>
      <c r="D105" s="191" t="s">
        <v>170</v>
      </c>
      <c r="E105" s="192" t="s">
        <v>228</v>
      </c>
      <c r="F105" s="193" t="s">
        <v>229</v>
      </c>
      <c r="G105" s="194" t="s">
        <v>205</v>
      </c>
      <c r="H105" s="195">
        <v>27.16</v>
      </c>
      <c r="I105" s="196"/>
      <c r="J105" s="197">
        <f t="shared" si="0"/>
        <v>0</v>
      </c>
      <c r="K105" s="193" t="s">
        <v>174</v>
      </c>
      <c r="L105" s="60"/>
      <c r="M105" s="198" t="s">
        <v>21</v>
      </c>
      <c r="N105" s="199" t="s">
        <v>42</v>
      </c>
      <c r="O105" s="41"/>
      <c r="P105" s="200">
        <f t="shared" si="1"/>
        <v>0</v>
      </c>
      <c r="Q105" s="200">
        <v>0</v>
      </c>
      <c r="R105" s="200">
        <f t="shared" si="2"/>
        <v>0</v>
      </c>
      <c r="S105" s="200">
        <v>0</v>
      </c>
      <c r="T105" s="201">
        <f t="shared" si="3"/>
        <v>0</v>
      </c>
      <c r="AR105" s="23" t="s">
        <v>175</v>
      </c>
      <c r="AT105" s="23" t="s">
        <v>170</v>
      </c>
      <c r="AU105" s="23" t="s">
        <v>81</v>
      </c>
      <c r="AY105" s="23" t="s">
        <v>168</v>
      </c>
      <c r="BE105" s="202">
        <f t="shared" si="4"/>
        <v>0</v>
      </c>
      <c r="BF105" s="202">
        <f t="shared" si="5"/>
        <v>0</v>
      </c>
      <c r="BG105" s="202">
        <f t="shared" si="6"/>
        <v>0</v>
      </c>
      <c r="BH105" s="202">
        <f t="shared" si="7"/>
        <v>0</v>
      </c>
      <c r="BI105" s="202">
        <f t="shared" si="8"/>
        <v>0</v>
      </c>
      <c r="BJ105" s="23" t="s">
        <v>79</v>
      </c>
      <c r="BK105" s="202">
        <f t="shared" si="9"/>
        <v>0</v>
      </c>
      <c r="BL105" s="23" t="s">
        <v>175</v>
      </c>
      <c r="BM105" s="23" t="s">
        <v>259</v>
      </c>
    </row>
    <row r="106" spans="2:65" s="1" customFormat="1" ht="25.5" customHeight="1">
      <c r="B106" s="40"/>
      <c r="C106" s="191" t="s">
        <v>217</v>
      </c>
      <c r="D106" s="191" t="s">
        <v>170</v>
      </c>
      <c r="E106" s="192" t="s">
        <v>233</v>
      </c>
      <c r="F106" s="193" t="s">
        <v>234</v>
      </c>
      <c r="G106" s="194" t="s">
        <v>235</v>
      </c>
      <c r="H106" s="195">
        <v>54.32</v>
      </c>
      <c r="I106" s="196"/>
      <c r="J106" s="197">
        <f t="shared" si="0"/>
        <v>0</v>
      </c>
      <c r="K106" s="193" t="s">
        <v>174</v>
      </c>
      <c r="L106" s="60"/>
      <c r="M106" s="198" t="s">
        <v>21</v>
      </c>
      <c r="N106" s="199" t="s">
        <v>42</v>
      </c>
      <c r="O106" s="41"/>
      <c r="P106" s="200">
        <f t="shared" si="1"/>
        <v>0</v>
      </c>
      <c r="Q106" s="200">
        <v>0</v>
      </c>
      <c r="R106" s="200">
        <f t="shared" si="2"/>
        <v>0</v>
      </c>
      <c r="S106" s="200">
        <v>0</v>
      </c>
      <c r="T106" s="201">
        <f t="shared" si="3"/>
        <v>0</v>
      </c>
      <c r="AR106" s="23" t="s">
        <v>175</v>
      </c>
      <c r="AT106" s="23" t="s">
        <v>170</v>
      </c>
      <c r="AU106" s="23" t="s">
        <v>81</v>
      </c>
      <c r="AY106" s="23" t="s">
        <v>168</v>
      </c>
      <c r="BE106" s="202">
        <f t="shared" si="4"/>
        <v>0</v>
      </c>
      <c r="BF106" s="202">
        <f t="shared" si="5"/>
        <v>0</v>
      </c>
      <c r="BG106" s="202">
        <f t="shared" si="6"/>
        <v>0</v>
      </c>
      <c r="BH106" s="202">
        <f t="shared" si="7"/>
        <v>0</v>
      </c>
      <c r="BI106" s="202">
        <f t="shared" si="8"/>
        <v>0</v>
      </c>
      <c r="BJ106" s="23" t="s">
        <v>79</v>
      </c>
      <c r="BK106" s="202">
        <f t="shared" si="9"/>
        <v>0</v>
      </c>
      <c r="BL106" s="23" t="s">
        <v>175</v>
      </c>
      <c r="BM106" s="23" t="s">
        <v>270</v>
      </c>
    </row>
    <row r="107" spans="2:65" s="13" customFormat="1" ht="13.5">
      <c r="B107" s="247"/>
      <c r="C107" s="248"/>
      <c r="D107" s="203" t="s">
        <v>182</v>
      </c>
      <c r="E107" s="249" t="s">
        <v>21</v>
      </c>
      <c r="F107" s="250" t="s">
        <v>1815</v>
      </c>
      <c r="G107" s="248"/>
      <c r="H107" s="249" t="s">
        <v>21</v>
      </c>
      <c r="I107" s="251"/>
      <c r="J107" s="248"/>
      <c r="K107" s="248"/>
      <c r="L107" s="252"/>
      <c r="M107" s="253"/>
      <c r="N107" s="254"/>
      <c r="O107" s="254"/>
      <c r="P107" s="254"/>
      <c r="Q107" s="254"/>
      <c r="R107" s="254"/>
      <c r="S107" s="254"/>
      <c r="T107" s="255"/>
      <c r="AT107" s="256" t="s">
        <v>182</v>
      </c>
      <c r="AU107" s="256" t="s">
        <v>81</v>
      </c>
      <c r="AV107" s="13" t="s">
        <v>79</v>
      </c>
      <c r="AW107" s="13" t="s">
        <v>34</v>
      </c>
      <c r="AX107" s="13" t="s">
        <v>71</v>
      </c>
      <c r="AY107" s="256" t="s">
        <v>168</v>
      </c>
    </row>
    <row r="108" spans="2:65" s="11" customFormat="1" ht="13.5">
      <c r="B108" s="206"/>
      <c r="C108" s="207"/>
      <c r="D108" s="203" t="s">
        <v>182</v>
      </c>
      <c r="E108" s="208" t="s">
        <v>21</v>
      </c>
      <c r="F108" s="209" t="s">
        <v>2133</v>
      </c>
      <c r="G108" s="207"/>
      <c r="H108" s="210">
        <v>54.32</v>
      </c>
      <c r="I108" s="211"/>
      <c r="J108" s="207"/>
      <c r="K108" s="207"/>
      <c r="L108" s="212"/>
      <c r="M108" s="213"/>
      <c r="N108" s="214"/>
      <c r="O108" s="214"/>
      <c r="P108" s="214"/>
      <c r="Q108" s="214"/>
      <c r="R108" s="214"/>
      <c r="S108" s="214"/>
      <c r="T108" s="215"/>
      <c r="AT108" s="216" t="s">
        <v>182</v>
      </c>
      <c r="AU108" s="216" t="s">
        <v>81</v>
      </c>
      <c r="AV108" s="11" t="s">
        <v>81</v>
      </c>
      <c r="AW108" s="11" t="s">
        <v>34</v>
      </c>
      <c r="AX108" s="11" t="s">
        <v>71</v>
      </c>
      <c r="AY108" s="216" t="s">
        <v>168</v>
      </c>
    </row>
    <row r="109" spans="2:65" s="12" customFormat="1" ht="13.5">
      <c r="B109" s="217"/>
      <c r="C109" s="218"/>
      <c r="D109" s="203" t="s">
        <v>182</v>
      </c>
      <c r="E109" s="219" t="s">
        <v>21</v>
      </c>
      <c r="F109" s="220" t="s">
        <v>184</v>
      </c>
      <c r="G109" s="218"/>
      <c r="H109" s="221">
        <v>54.32</v>
      </c>
      <c r="I109" s="222"/>
      <c r="J109" s="218"/>
      <c r="K109" s="218"/>
      <c r="L109" s="223"/>
      <c r="M109" s="224"/>
      <c r="N109" s="225"/>
      <c r="O109" s="225"/>
      <c r="P109" s="225"/>
      <c r="Q109" s="225"/>
      <c r="R109" s="225"/>
      <c r="S109" s="225"/>
      <c r="T109" s="226"/>
      <c r="AT109" s="227" t="s">
        <v>182</v>
      </c>
      <c r="AU109" s="227" t="s">
        <v>81</v>
      </c>
      <c r="AV109" s="12" t="s">
        <v>175</v>
      </c>
      <c r="AW109" s="12" t="s">
        <v>34</v>
      </c>
      <c r="AX109" s="12" t="s">
        <v>79</v>
      </c>
      <c r="AY109" s="227" t="s">
        <v>168</v>
      </c>
    </row>
    <row r="110" spans="2:65" s="1" customFormat="1" ht="25.5" customHeight="1">
      <c r="B110" s="40"/>
      <c r="C110" s="191" t="s">
        <v>222</v>
      </c>
      <c r="D110" s="191" t="s">
        <v>170</v>
      </c>
      <c r="E110" s="192" t="s">
        <v>1817</v>
      </c>
      <c r="F110" s="193" t="s">
        <v>1818</v>
      </c>
      <c r="G110" s="194" t="s">
        <v>205</v>
      </c>
      <c r="H110" s="195">
        <v>68.680000000000007</v>
      </c>
      <c r="I110" s="196"/>
      <c r="J110" s="197">
        <f>ROUND(I110*H110,2)</f>
        <v>0</v>
      </c>
      <c r="K110" s="193" t="s">
        <v>174</v>
      </c>
      <c r="L110" s="60"/>
      <c r="M110" s="198" t="s">
        <v>21</v>
      </c>
      <c r="N110" s="199" t="s">
        <v>42</v>
      </c>
      <c r="O110" s="41"/>
      <c r="P110" s="200">
        <f>O110*H110</f>
        <v>0</v>
      </c>
      <c r="Q110" s="200">
        <v>0</v>
      </c>
      <c r="R110" s="200">
        <f>Q110*H110</f>
        <v>0</v>
      </c>
      <c r="S110" s="200">
        <v>0</v>
      </c>
      <c r="T110" s="201">
        <f>S110*H110</f>
        <v>0</v>
      </c>
      <c r="AR110" s="23" t="s">
        <v>175</v>
      </c>
      <c r="AT110" s="23" t="s">
        <v>170</v>
      </c>
      <c r="AU110" s="23" t="s">
        <v>81</v>
      </c>
      <c r="AY110" s="23" t="s">
        <v>168</v>
      </c>
      <c r="BE110" s="202">
        <f>IF(N110="základní",J110,0)</f>
        <v>0</v>
      </c>
      <c r="BF110" s="202">
        <f>IF(N110="snížená",J110,0)</f>
        <v>0</v>
      </c>
      <c r="BG110" s="202">
        <f>IF(N110="zákl. přenesená",J110,0)</f>
        <v>0</v>
      </c>
      <c r="BH110" s="202">
        <f>IF(N110="sníž. přenesená",J110,0)</f>
        <v>0</v>
      </c>
      <c r="BI110" s="202">
        <f>IF(N110="nulová",J110,0)</f>
        <v>0</v>
      </c>
      <c r="BJ110" s="23" t="s">
        <v>79</v>
      </c>
      <c r="BK110" s="202">
        <f>ROUND(I110*H110,2)</f>
        <v>0</v>
      </c>
      <c r="BL110" s="23" t="s">
        <v>175</v>
      </c>
      <c r="BM110" s="23" t="s">
        <v>279</v>
      </c>
    </row>
    <row r="111" spans="2:65" s="1" customFormat="1" ht="38.25" customHeight="1">
      <c r="B111" s="40"/>
      <c r="C111" s="191" t="s">
        <v>227</v>
      </c>
      <c r="D111" s="191" t="s">
        <v>170</v>
      </c>
      <c r="E111" s="192" t="s">
        <v>1819</v>
      </c>
      <c r="F111" s="193" t="s">
        <v>1820</v>
      </c>
      <c r="G111" s="194" t="s">
        <v>205</v>
      </c>
      <c r="H111" s="195">
        <v>21.48</v>
      </c>
      <c r="I111" s="196"/>
      <c r="J111" s="197">
        <f>ROUND(I111*H111,2)</f>
        <v>0</v>
      </c>
      <c r="K111" s="193" t="s">
        <v>174</v>
      </c>
      <c r="L111" s="60"/>
      <c r="M111" s="198" t="s">
        <v>21</v>
      </c>
      <c r="N111" s="199" t="s">
        <v>42</v>
      </c>
      <c r="O111" s="41"/>
      <c r="P111" s="200">
        <f>O111*H111</f>
        <v>0</v>
      </c>
      <c r="Q111" s="200">
        <v>0</v>
      </c>
      <c r="R111" s="200">
        <f>Q111*H111</f>
        <v>0</v>
      </c>
      <c r="S111" s="200">
        <v>0</v>
      </c>
      <c r="T111" s="201">
        <f>S111*H111</f>
        <v>0</v>
      </c>
      <c r="AR111" s="23" t="s">
        <v>175</v>
      </c>
      <c r="AT111" s="23" t="s">
        <v>170</v>
      </c>
      <c r="AU111" s="23" t="s">
        <v>81</v>
      </c>
      <c r="AY111" s="23" t="s">
        <v>168</v>
      </c>
      <c r="BE111" s="202">
        <f>IF(N111="základní",J111,0)</f>
        <v>0</v>
      </c>
      <c r="BF111" s="202">
        <f>IF(N111="snížená",J111,0)</f>
        <v>0</v>
      </c>
      <c r="BG111" s="202">
        <f>IF(N111="zákl. přenesená",J111,0)</f>
        <v>0</v>
      </c>
      <c r="BH111" s="202">
        <f>IF(N111="sníž. přenesená",J111,0)</f>
        <v>0</v>
      </c>
      <c r="BI111" s="202">
        <f>IF(N111="nulová",J111,0)</f>
        <v>0</v>
      </c>
      <c r="BJ111" s="23" t="s">
        <v>79</v>
      </c>
      <c r="BK111" s="202">
        <f>ROUND(I111*H111,2)</f>
        <v>0</v>
      </c>
      <c r="BL111" s="23" t="s">
        <v>175</v>
      </c>
      <c r="BM111" s="23" t="s">
        <v>289</v>
      </c>
    </row>
    <row r="112" spans="2:65" s="11" customFormat="1" ht="13.5">
      <c r="B112" s="206"/>
      <c r="C112" s="207"/>
      <c r="D112" s="203" t="s">
        <v>182</v>
      </c>
      <c r="E112" s="208" t="s">
        <v>21</v>
      </c>
      <c r="F112" s="209" t="s">
        <v>2134</v>
      </c>
      <c r="G112" s="207"/>
      <c r="H112" s="210">
        <v>21.48</v>
      </c>
      <c r="I112" s="211"/>
      <c r="J112" s="207"/>
      <c r="K112" s="207"/>
      <c r="L112" s="212"/>
      <c r="M112" s="213"/>
      <c r="N112" s="214"/>
      <c r="O112" s="214"/>
      <c r="P112" s="214"/>
      <c r="Q112" s="214"/>
      <c r="R112" s="214"/>
      <c r="S112" s="214"/>
      <c r="T112" s="215"/>
      <c r="AT112" s="216" t="s">
        <v>182</v>
      </c>
      <c r="AU112" s="216" t="s">
        <v>81</v>
      </c>
      <c r="AV112" s="11" t="s">
        <v>81</v>
      </c>
      <c r="AW112" s="11" t="s">
        <v>34</v>
      </c>
      <c r="AX112" s="11" t="s">
        <v>71</v>
      </c>
      <c r="AY112" s="216" t="s">
        <v>168</v>
      </c>
    </row>
    <row r="113" spans="2:65" s="12" customFormat="1" ht="13.5">
      <c r="B113" s="217"/>
      <c r="C113" s="218"/>
      <c r="D113" s="203" t="s">
        <v>182</v>
      </c>
      <c r="E113" s="219" t="s">
        <v>21</v>
      </c>
      <c r="F113" s="220" t="s">
        <v>184</v>
      </c>
      <c r="G113" s="218"/>
      <c r="H113" s="221">
        <v>21.48</v>
      </c>
      <c r="I113" s="222"/>
      <c r="J113" s="218"/>
      <c r="K113" s="218"/>
      <c r="L113" s="223"/>
      <c r="M113" s="224"/>
      <c r="N113" s="225"/>
      <c r="O113" s="225"/>
      <c r="P113" s="225"/>
      <c r="Q113" s="225"/>
      <c r="R113" s="225"/>
      <c r="S113" s="225"/>
      <c r="T113" s="226"/>
      <c r="AT113" s="227" t="s">
        <v>182</v>
      </c>
      <c r="AU113" s="227" t="s">
        <v>81</v>
      </c>
      <c r="AV113" s="12" t="s">
        <v>175</v>
      </c>
      <c r="AW113" s="12" t="s">
        <v>34</v>
      </c>
      <c r="AX113" s="12" t="s">
        <v>79</v>
      </c>
      <c r="AY113" s="227" t="s">
        <v>168</v>
      </c>
    </row>
    <row r="114" spans="2:65" s="1" customFormat="1" ht="16.5" customHeight="1">
      <c r="B114" s="40"/>
      <c r="C114" s="228" t="s">
        <v>232</v>
      </c>
      <c r="D114" s="228" t="s">
        <v>260</v>
      </c>
      <c r="E114" s="229" t="s">
        <v>1822</v>
      </c>
      <c r="F114" s="230" t="s">
        <v>1823</v>
      </c>
      <c r="G114" s="231" t="s">
        <v>235</v>
      </c>
      <c r="H114" s="232">
        <v>42.96</v>
      </c>
      <c r="I114" s="233"/>
      <c r="J114" s="234">
        <f>ROUND(I114*H114,2)</f>
        <v>0</v>
      </c>
      <c r="K114" s="230" t="s">
        <v>174</v>
      </c>
      <c r="L114" s="235"/>
      <c r="M114" s="236" t="s">
        <v>21</v>
      </c>
      <c r="N114" s="237" t="s">
        <v>42</v>
      </c>
      <c r="O114" s="41"/>
      <c r="P114" s="200">
        <f>O114*H114</f>
        <v>0</v>
      </c>
      <c r="Q114" s="200">
        <v>0</v>
      </c>
      <c r="R114" s="200">
        <f>Q114*H114</f>
        <v>0</v>
      </c>
      <c r="S114" s="200">
        <v>0</v>
      </c>
      <c r="T114" s="201">
        <f>S114*H114</f>
        <v>0</v>
      </c>
      <c r="AR114" s="23" t="s">
        <v>208</v>
      </c>
      <c r="AT114" s="23" t="s">
        <v>260</v>
      </c>
      <c r="AU114" s="23" t="s">
        <v>81</v>
      </c>
      <c r="AY114" s="23" t="s">
        <v>168</v>
      </c>
      <c r="BE114" s="202">
        <f>IF(N114="základní",J114,0)</f>
        <v>0</v>
      </c>
      <c r="BF114" s="202">
        <f>IF(N114="snížená",J114,0)</f>
        <v>0</v>
      </c>
      <c r="BG114" s="202">
        <f>IF(N114="zákl. přenesená",J114,0)</f>
        <v>0</v>
      </c>
      <c r="BH114" s="202">
        <f>IF(N114="sníž. přenesená",J114,0)</f>
        <v>0</v>
      </c>
      <c r="BI114" s="202">
        <f>IF(N114="nulová",J114,0)</f>
        <v>0</v>
      </c>
      <c r="BJ114" s="23" t="s">
        <v>79</v>
      </c>
      <c r="BK114" s="202">
        <f>ROUND(I114*H114,2)</f>
        <v>0</v>
      </c>
      <c r="BL114" s="23" t="s">
        <v>175</v>
      </c>
      <c r="BM114" s="23" t="s">
        <v>299</v>
      </c>
    </row>
    <row r="115" spans="2:65" s="13" customFormat="1" ht="13.5">
      <c r="B115" s="247"/>
      <c r="C115" s="248"/>
      <c r="D115" s="203" t="s">
        <v>182</v>
      </c>
      <c r="E115" s="249" t="s">
        <v>21</v>
      </c>
      <c r="F115" s="250" t="s">
        <v>1824</v>
      </c>
      <c r="G115" s="248"/>
      <c r="H115" s="249" t="s">
        <v>21</v>
      </c>
      <c r="I115" s="251"/>
      <c r="J115" s="248"/>
      <c r="K115" s="248"/>
      <c r="L115" s="252"/>
      <c r="M115" s="253"/>
      <c r="N115" s="254"/>
      <c r="O115" s="254"/>
      <c r="P115" s="254"/>
      <c r="Q115" s="254"/>
      <c r="R115" s="254"/>
      <c r="S115" s="254"/>
      <c r="T115" s="255"/>
      <c r="AT115" s="256" t="s">
        <v>182</v>
      </c>
      <c r="AU115" s="256" t="s">
        <v>81</v>
      </c>
      <c r="AV115" s="13" t="s">
        <v>79</v>
      </c>
      <c r="AW115" s="13" t="s">
        <v>34</v>
      </c>
      <c r="AX115" s="13" t="s">
        <v>71</v>
      </c>
      <c r="AY115" s="256" t="s">
        <v>168</v>
      </c>
    </row>
    <row r="116" spans="2:65" s="11" customFormat="1" ht="13.5">
      <c r="B116" s="206"/>
      <c r="C116" s="207"/>
      <c r="D116" s="203" t="s">
        <v>182</v>
      </c>
      <c r="E116" s="208" t="s">
        <v>21</v>
      </c>
      <c r="F116" s="209" t="s">
        <v>2135</v>
      </c>
      <c r="G116" s="207"/>
      <c r="H116" s="210">
        <v>42.96</v>
      </c>
      <c r="I116" s="211"/>
      <c r="J116" s="207"/>
      <c r="K116" s="207"/>
      <c r="L116" s="212"/>
      <c r="M116" s="213"/>
      <c r="N116" s="214"/>
      <c r="O116" s="214"/>
      <c r="P116" s="214"/>
      <c r="Q116" s="214"/>
      <c r="R116" s="214"/>
      <c r="S116" s="214"/>
      <c r="T116" s="215"/>
      <c r="AT116" s="216" t="s">
        <v>182</v>
      </c>
      <c r="AU116" s="216" t="s">
        <v>81</v>
      </c>
      <c r="AV116" s="11" t="s">
        <v>81</v>
      </c>
      <c r="AW116" s="11" t="s">
        <v>34</v>
      </c>
      <c r="AX116" s="11" t="s">
        <v>71</v>
      </c>
      <c r="AY116" s="216" t="s">
        <v>168</v>
      </c>
    </row>
    <row r="117" spans="2:65" s="12" customFormat="1" ht="13.5">
      <c r="B117" s="217"/>
      <c r="C117" s="218"/>
      <c r="D117" s="203" t="s">
        <v>182</v>
      </c>
      <c r="E117" s="219" t="s">
        <v>21</v>
      </c>
      <c r="F117" s="220" t="s">
        <v>184</v>
      </c>
      <c r="G117" s="218"/>
      <c r="H117" s="221">
        <v>42.96</v>
      </c>
      <c r="I117" s="222"/>
      <c r="J117" s="218"/>
      <c r="K117" s="218"/>
      <c r="L117" s="223"/>
      <c r="M117" s="224"/>
      <c r="N117" s="225"/>
      <c r="O117" s="225"/>
      <c r="P117" s="225"/>
      <c r="Q117" s="225"/>
      <c r="R117" s="225"/>
      <c r="S117" s="225"/>
      <c r="T117" s="226"/>
      <c r="AT117" s="227" t="s">
        <v>182</v>
      </c>
      <c r="AU117" s="227" t="s">
        <v>81</v>
      </c>
      <c r="AV117" s="12" t="s">
        <v>175</v>
      </c>
      <c r="AW117" s="12" t="s">
        <v>34</v>
      </c>
      <c r="AX117" s="12" t="s">
        <v>79</v>
      </c>
      <c r="AY117" s="227" t="s">
        <v>168</v>
      </c>
    </row>
    <row r="118" spans="2:65" s="10" customFormat="1" ht="29.85" customHeight="1">
      <c r="B118" s="175"/>
      <c r="C118" s="176"/>
      <c r="D118" s="177" t="s">
        <v>70</v>
      </c>
      <c r="E118" s="189" t="s">
        <v>175</v>
      </c>
      <c r="F118" s="189" t="s">
        <v>464</v>
      </c>
      <c r="G118" s="176"/>
      <c r="H118" s="176"/>
      <c r="I118" s="179"/>
      <c r="J118" s="190">
        <f>BK118</f>
        <v>0</v>
      </c>
      <c r="K118" s="176"/>
      <c r="L118" s="181"/>
      <c r="M118" s="182"/>
      <c r="N118" s="183"/>
      <c r="O118" s="183"/>
      <c r="P118" s="184">
        <f>SUM(P119:P121)</f>
        <v>0</v>
      </c>
      <c r="Q118" s="183"/>
      <c r="R118" s="184">
        <f>SUM(R119:R121)</f>
        <v>0</v>
      </c>
      <c r="S118" s="183"/>
      <c r="T118" s="185">
        <f>SUM(T119:T121)</f>
        <v>0</v>
      </c>
      <c r="AR118" s="186" t="s">
        <v>79</v>
      </c>
      <c r="AT118" s="187" t="s">
        <v>70</v>
      </c>
      <c r="AU118" s="187" t="s">
        <v>79</v>
      </c>
      <c r="AY118" s="186" t="s">
        <v>168</v>
      </c>
      <c r="BK118" s="188">
        <f>SUM(BK119:BK121)</f>
        <v>0</v>
      </c>
    </row>
    <row r="119" spans="2:65" s="1" customFormat="1" ht="25.5" customHeight="1">
      <c r="B119" s="40"/>
      <c r="C119" s="191" t="s">
        <v>239</v>
      </c>
      <c r="D119" s="191" t="s">
        <v>170</v>
      </c>
      <c r="E119" s="192" t="s">
        <v>1826</v>
      </c>
      <c r="F119" s="193" t="s">
        <v>1827</v>
      </c>
      <c r="G119" s="194" t="s">
        <v>205</v>
      </c>
      <c r="H119" s="195">
        <v>5.68</v>
      </c>
      <c r="I119" s="196"/>
      <c r="J119" s="197">
        <f>ROUND(I119*H119,2)</f>
        <v>0</v>
      </c>
      <c r="K119" s="193" t="s">
        <v>174</v>
      </c>
      <c r="L119" s="60"/>
      <c r="M119" s="198" t="s">
        <v>21</v>
      </c>
      <c r="N119" s="199" t="s">
        <v>42</v>
      </c>
      <c r="O119" s="41"/>
      <c r="P119" s="200">
        <f>O119*H119</f>
        <v>0</v>
      </c>
      <c r="Q119" s="200">
        <v>0</v>
      </c>
      <c r="R119" s="200">
        <f>Q119*H119</f>
        <v>0</v>
      </c>
      <c r="S119" s="200">
        <v>0</v>
      </c>
      <c r="T119" s="201">
        <f>S119*H119</f>
        <v>0</v>
      </c>
      <c r="AR119" s="23" t="s">
        <v>175</v>
      </c>
      <c r="AT119" s="23" t="s">
        <v>170</v>
      </c>
      <c r="AU119" s="23" t="s">
        <v>81</v>
      </c>
      <c r="AY119" s="23" t="s">
        <v>168</v>
      </c>
      <c r="BE119" s="202">
        <f>IF(N119="základní",J119,0)</f>
        <v>0</v>
      </c>
      <c r="BF119" s="202">
        <f>IF(N119="snížená",J119,0)</f>
        <v>0</v>
      </c>
      <c r="BG119" s="202">
        <f>IF(N119="zákl. přenesená",J119,0)</f>
        <v>0</v>
      </c>
      <c r="BH119" s="202">
        <f>IF(N119="sníž. přenesená",J119,0)</f>
        <v>0</v>
      </c>
      <c r="BI119" s="202">
        <f>IF(N119="nulová",J119,0)</f>
        <v>0</v>
      </c>
      <c r="BJ119" s="23" t="s">
        <v>79</v>
      </c>
      <c r="BK119" s="202">
        <f>ROUND(I119*H119,2)</f>
        <v>0</v>
      </c>
      <c r="BL119" s="23" t="s">
        <v>175</v>
      </c>
      <c r="BM119" s="23" t="s">
        <v>308</v>
      </c>
    </row>
    <row r="120" spans="2:65" s="11" customFormat="1" ht="13.5">
      <c r="B120" s="206"/>
      <c r="C120" s="207"/>
      <c r="D120" s="203" t="s">
        <v>182</v>
      </c>
      <c r="E120" s="208" t="s">
        <v>21</v>
      </c>
      <c r="F120" s="209" t="s">
        <v>2136</v>
      </c>
      <c r="G120" s="207"/>
      <c r="H120" s="210">
        <v>5.68</v>
      </c>
      <c r="I120" s="211"/>
      <c r="J120" s="207"/>
      <c r="K120" s="207"/>
      <c r="L120" s="212"/>
      <c r="M120" s="213"/>
      <c r="N120" s="214"/>
      <c r="O120" s="214"/>
      <c r="P120" s="214"/>
      <c r="Q120" s="214"/>
      <c r="R120" s="214"/>
      <c r="S120" s="214"/>
      <c r="T120" s="215"/>
      <c r="AT120" s="216" t="s">
        <v>182</v>
      </c>
      <c r="AU120" s="216" t="s">
        <v>81</v>
      </c>
      <c r="AV120" s="11" t="s">
        <v>81</v>
      </c>
      <c r="AW120" s="11" t="s">
        <v>34</v>
      </c>
      <c r="AX120" s="11" t="s">
        <v>71</v>
      </c>
      <c r="AY120" s="216" t="s">
        <v>168</v>
      </c>
    </row>
    <row r="121" spans="2:65" s="12" customFormat="1" ht="13.5">
      <c r="B121" s="217"/>
      <c r="C121" s="218"/>
      <c r="D121" s="203" t="s">
        <v>182</v>
      </c>
      <c r="E121" s="219" t="s">
        <v>21</v>
      </c>
      <c r="F121" s="220" t="s">
        <v>184</v>
      </c>
      <c r="G121" s="218"/>
      <c r="H121" s="221">
        <v>5.68</v>
      </c>
      <c r="I121" s="222"/>
      <c r="J121" s="218"/>
      <c r="K121" s="218"/>
      <c r="L121" s="223"/>
      <c r="M121" s="224"/>
      <c r="N121" s="225"/>
      <c r="O121" s="225"/>
      <c r="P121" s="225"/>
      <c r="Q121" s="225"/>
      <c r="R121" s="225"/>
      <c r="S121" s="225"/>
      <c r="T121" s="226"/>
      <c r="AT121" s="227" t="s">
        <v>182</v>
      </c>
      <c r="AU121" s="227" t="s">
        <v>81</v>
      </c>
      <c r="AV121" s="12" t="s">
        <v>175</v>
      </c>
      <c r="AW121" s="12" t="s">
        <v>34</v>
      </c>
      <c r="AX121" s="12" t="s">
        <v>79</v>
      </c>
      <c r="AY121" s="227" t="s">
        <v>168</v>
      </c>
    </row>
    <row r="122" spans="2:65" s="10" customFormat="1" ht="29.85" customHeight="1">
      <c r="B122" s="175"/>
      <c r="C122" s="176"/>
      <c r="D122" s="177" t="s">
        <v>70</v>
      </c>
      <c r="E122" s="189" t="s">
        <v>208</v>
      </c>
      <c r="F122" s="189" t="s">
        <v>1829</v>
      </c>
      <c r="G122" s="176"/>
      <c r="H122" s="176"/>
      <c r="I122" s="179"/>
      <c r="J122" s="190">
        <f>BK122</f>
        <v>0</v>
      </c>
      <c r="K122" s="176"/>
      <c r="L122" s="181"/>
      <c r="M122" s="182"/>
      <c r="N122" s="183"/>
      <c r="O122" s="183"/>
      <c r="P122" s="184">
        <f>SUM(P123:P132)</f>
        <v>0</v>
      </c>
      <c r="Q122" s="183"/>
      <c r="R122" s="184">
        <f>SUM(R123:R132)</f>
        <v>0</v>
      </c>
      <c r="S122" s="183"/>
      <c r="T122" s="185">
        <f>SUM(T123:T132)</f>
        <v>0</v>
      </c>
      <c r="AR122" s="186" t="s">
        <v>79</v>
      </c>
      <c r="AT122" s="187" t="s">
        <v>70</v>
      </c>
      <c r="AU122" s="187" t="s">
        <v>79</v>
      </c>
      <c r="AY122" s="186" t="s">
        <v>168</v>
      </c>
      <c r="BK122" s="188">
        <f>SUM(BK123:BK132)</f>
        <v>0</v>
      </c>
    </row>
    <row r="123" spans="2:65" s="1" customFormat="1" ht="25.5" customHeight="1">
      <c r="B123" s="40"/>
      <c r="C123" s="191" t="s">
        <v>10</v>
      </c>
      <c r="D123" s="191" t="s">
        <v>170</v>
      </c>
      <c r="E123" s="192" t="s">
        <v>2137</v>
      </c>
      <c r="F123" s="193" t="s">
        <v>2138</v>
      </c>
      <c r="G123" s="194" t="s">
        <v>195</v>
      </c>
      <c r="H123" s="195">
        <v>7</v>
      </c>
      <c r="I123" s="196"/>
      <c r="J123" s="197">
        <f t="shared" ref="J123:J132" si="10">ROUND(I123*H123,2)</f>
        <v>0</v>
      </c>
      <c r="K123" s="193" t="s">
        <v>174</v>
      </c>
      <c r="L123" s="60"/>
      <c r="M123" s="198" t="s">
        <v>21</v>
      </c>
      <c r="N123" s="199" t="s">
        <v>42</v>
      </c>
      <c r="O123" s="41"/>
      <c r="P123" s="200">
        <f t="shared" ref="P123:P132" si="11">O123*H123</f>
        <v>0</v>
      </c>
      <c r="Q123" s="200">
        <v>0</v>
      </c>
      <c r="R123" s="200">
        <f t="shared" ref="R123:R132" si="12">Q123*H123</f>
        <v>0</v>
      </c>
      <c r="S123" s="200">
        <v>0</v>
      </c>
      <c r="T123" s="201">
        <f t="shared" ref="T123:T132" si="13">S123*H123</f>
        <v>0</v>
      </c>
      <c r="AR123" s="23" t="s">
        <v>175</v>
      </c>
      <c r="AT123" s="23" t="s">
        <v>170</v>
      </c>
      <c r="AU123" s="23" t="s">
        <v>81</v>
      </c>
      <c r="AY123" s="23" t="s">
        <v>168</v>
      </c>
      <c r="BE123" s="202">
        <f t="shared" ref="BE123:BE132" si="14">IF(N123="základní",J123,0)</f>
        <v>0</v>
      </c>
      <c r="BF123" s="202">
        <f t="shared" ref="BF123:BF132" si="15">IF(N123="snížená",J123,0)</f>
        <v>0</v>
      </c>
      <c r="BG123" s="202">
        <f t="shared" ref="BG123:BG132" si="16">IF(N123="zákl. přenesená",J123,0)</f>
        <v>0</v>
      </c>
      <c r="BH123" s="202">
        <f t="shared" ref="BH123:BH132" si="17">IF(N123="sníž. přenesená",J123,0)</f>
        <v>0</v>
      </c>
      <c r="BI123" s="202">
        <f t="shared" ref="BI123:BI132" si="18">IF(N123="nulová",J123,0)</f>
        <v>0</v>
      </c>
      <c r="BJ123" s="23" t="s">
        <v>79</v>
      </c>
      <c r="BK123" s="202">
        <f t="shared" ref="BK123:BK132" si="19">ROUND(I123*H123,2)</f>
        <v>0</v>
      </c>
      <c r="BL123" s="23" t="s">
        <v>175</v>
      </c>
      <c r="BM123" s="23" t="s">
        <v>319</v>
      </c>
    </row>
    <row r="124" spans="2:65" s="1" customFormat="1" ht="16.5" customHeight="1">
      <c r="B124" s="40"/>
      <c r="C124" s="228" t="s">
        <v>427</v>
      </c>
      <c r="D124" s="228" t="s">
        <v>260</v>
      </c>
      <c r="E124" s="229" t="s">
        <v>2139</v>
      </c>
      <c r="F124" s="230" t="s">
        <v>2140</v>
      </c>
      <c r="G124" s="231" t="s">
        <v>195</v>
      </c>
      <c r="H124" s="232">
        <v>7</v>
      </c>
      <c r="I124" s="233"/>
      <c r="J124" s="234">
        <f t="shared" si="10"/>
        <v>0</v>
      </c>
      <c r="K124" s="230" t="s">
        <v>174</v>
      </c>
      <c r="L124" s="235"/>
      <c r="M124" s="236" t="s">
        <v>21</v>
      </c>
      <c r="N124" s="237" t="s">
        <v>42</v>
      </c>
      <c r="O124" s="41"/>
      <c r="P124" s="200">
        <f t="shared" si="11"/>
        <v>0</v>
      </c>
      <c r="Q124" s="200">
        <v>0</v>
      </c>
      <c r="R124" s="200">
        <f t="shared" si="12"/>
        <v>0</v>
      </c>
      <c r="S124" s="200">
        <v>0</v>
      </c>
      <c r="T124" s="201">
        <f t="shared" si="13"/>
        <v>0</v>
      </c>
      <c r="AR124" s="23" t="s">
        <v>208</v>
      </c>
      <c r="AT124" s="23" t="s">
        <v>260</v>
      </c>
      <c r="AU124" s="23" t="s">
        <v>81</v>
      </c>
      <c r="AY124" s="23" t="s">
        <v>168</v>
      </c>
      <c r="BE124" s="202">
        <f t="shared" si="14"/>
        <v>0</v>
      </c>
      <c r="BF124" s="202">
        <f t="shared" si="15"/>
        <v>0</v>
      </c>
      <c r="BG124" s="202">
        <f t="shared" si="16"/>
        <v>0</v>
      </c>
      <c r="BH124" s="202">
        <f t="shared" si="17"/>
        <v>0</v>
      </c>
      <c r="BI124" s="202">
        <f t="shared" si="18"/>
        <v>0</v>
      </c>
      <c r="BJ124" s="23" t="s">
        <v>79</v>
      </c>
      <c r="BK124" s="202">
        <f t="shared" si="19"/>
        <v>0</v>
      </c>
      <c r="BL124" s="23" t="s">
        <v>175</v>
      </c>
      <c r="BM124" s="23" t="s">
        <v>329</v>
      </c>
    </row>
    <row r="125" spans="2:65" s="1" customFormat="1" ht="25.5" customHeight="1">
      <c r="B125" s="40"/>
      <c r="C125" s="191" t="s">
        <v>254</v>
      </c>
      <c r="D125" s="191" t="s">
        <v>170</v>
      </c>
      <c r="E125" s="192" t="s">
        <v>2141</v>
      </c>
      <c r="F125" s="193" t="s">
        <v>2142</v>
      </c>
      <c r="G125" s="194" t="s">
        <v>195</v>
      </c>
      <c r="H125" s="195">
        <v>19</v>
      </c>
      <c r="I125" s="196"/>
      <c r="J125" s="197">
        <f t="shared" si="10"/>
        <v>0</v>
      </c>
      <c r="K125" s="193" t="s">
        <v>174</v>
      </c>
      <c r="L125" s="60"/>
      <c r="M125" s="198" t="s">
        <v>21</v>
      </c>
      <c r="N125" s="199" t="s">
        <v>42</v>
      </c>
      <c r="O125" s="41"/>
      <c r="P125" s="200">
        <f t="shared" si="11"/>
        <v>0</v>
      </c>
      <c r="Q125" s="200">
        <v>0</v>
      </c>
      <c r="R125" s="200">
        <f t="shared" si="12"/>
        <v>0</v>
      </c>
      <c r="S125" s="200">
        <v>0</v>
      </c>
      <c r="T125" s="201">
        <f t="shared" si="13"/>
        <v>0</v>
      </c>
      <c r="AR125" s="23" t="s">
        <v>175</v>
      </c>
      <c r="AT125" s="23" t="s">
        <v>170</v>
      </c>
      <c r="AU125" s="23" t="s">
        <v>81</v>
      </c>
      <c r="AY125" s="23" t="s">
        <v>168</v>
      </c>
      <c r="BE125" s="202">
        <f t="shared" si="14"/>
        <v>0</v>
      </c>
      <c r="BF125" s="202">
        <f t="shared" si="15"/>
        <v>0</v>
      </c>
      <c r="BG125" s="202">
        <f t="shared" si="16"/>
        <v>0</v>
      </c>
      <c r="BH125" s="202">
        <f t="shared" si="17"/>
        <v>0</v>
      </c>
      <c r="BI125" s="202">
        <f t="shared" si="18"/>
        <v>0</v>
      </c>
      <c r="BJ125" s="23" t="s">
        <v>79</v>
      </c>
      <c r="BK125" s="202">
        <f t="shared" si="19"/>
        <v>0</v>
      </c>
      <c r="BL125" s="23" t="s">
        <v>175</v>
      </c>
      <c r="BM125" s="23" t="s">
        <v>339</v>
      </c>
    </row>
    <row r="126" spans="2:65" s="1" customFormat="1" ht="16.5" customHeight="1">
      <c r="B126" s="40"/>
      <c r="C126" s="228" t="s">
        <v>259</v>
      </c>
      <c r="D126" s="228" t="s">
        <v>260</v>
      </c>
      <c r="E126" s="229" t="s">
        <v>2143</v>
      </c>
      <c r="F126" s="230" t="s">
        <v>2144</v>
      </c>
      <c r="G126" s="231" t="s">
        <v>195</v>
      </c>
      <c r="H126" s="232">
        <v>19</v>
      </c>
      <c r="I126" s="233"/>
      <c r="J126" s="234">
        <f t="shared" si="10"/>
        <v>0</v>
      </c>
      <c r="K126" s="230" t="s">
        <v>174</v>
      </c>
      <c r="L126" s="235"/>
      <c r="M126" s="236" t="s">
        <v>21</v>
      </c>
      <c r="N126" s="237" t="s">
        <v>42</v>
      </c>
      <c r="O126" s="41"/>
      <c r="P126" s="200">
        <f t="shared" si="11"/>
        <v>0</v>
      </c>
      <c r="Q126" s="200">
        <v>0</v>
      </c>
      <c r="R126" s="200">
        <f t="shared" si="12"/>
        <v>0</v>
      </c>
      <c r="S126" s="200">
        <v>0</v>
      </c>
      <c r="T126" s="201">
        <f t="shared" si="13"/>
        <v>0</v>
      </c>
      <c r="AR126" s="23" t="s">
        <v>208</v>
      </c>
      <c r="AT126" s="23" t="s">
        <v>260</v>
      </c>
      <c r="AU126" s="23" t="s">
        <v>81</v>
      </c>
      <c r="AY126" s="23" t="s">
        <v>168</v>
      </c>
      <c r="BE126" s="202">
        <f t="shared" si="14"/>
        <v>0</v>
      </c>
      <c r="BF126" s="202">
        <f t="shared" si="15"/>
        <v>0</v>
      </c>
      <c r="BG126" s="202">
        <f t="shared" si="16"/>
        <v>0</v>
      </c>
      <c r="BH126" s="202">
        <f t="shared" si="17"/>
        <v>0</v>
      </c>
      <c r="BI126" s="202">
        <f t="shared" si="18"/>
        <v>0</v>
      </c>
      <c r="BJ126" s="23" t="s">
        <v>79</v>
      </c>
      <c r="BK126" s="202">
        <f t="shared" si="19"/>
        <v>0</v>
      </c>
      <c r="BL126" s="23" t="s">
        <v>175</v>
      </c>
      <c r="BM126" s="23" t="s">
        <v>348</v>
      </c>
    </row>
    <row r="127" spans="2:65" s="1" customFormat="1" ht="25.5" customHeight="1">
      <c r="B127" s="40"/>
      <c r="C127" s="191" t="s">
        <v>265</v>
      </c>
      <c r="D127" s="191" t="s">
        <v>170</v>
      </c>
      <c r="E127" s="192" t="s">
        <v>2080</v>
      </c>
      <c r="F127" s="193" t="s">
        <v>2145</v>
      </c>
      <c r="G127" s="194" t="s">
        <v>195</v>
      </c>
      <c r="H127" s="195">
        <v>12</v>
      </c>
      <c r="I127" s="196"/>
      <c r="J127" s="197">
        <f t="shared" si="10"/>
        <v>0</v>
      </c>
      <c r="K127" s="193" t="s">
        <v>174</v>
      </c>
      <c r="L127" s="60"/>
      <c r="M127" s="198" t="s">
        <v>21</v>
      </c>
      <c r="N127" s="199" t="s">
        <v>42</v>
      </c>
      <c r="O127" s="41"/>
      <c r="P127" s="200">
        <f t="shared" si="11"/>
        <v>0</v>
      </c>
      <c r="Q127" s="200">
        <v>0</v>
      </c>
      <c r="R127" s="200">
        <f t="shared" si="12"/>
        <v>0</v>
      </c>
      <c r="S127" s="200">
        <v>0</v>
      </c>
      <c r="T127" s="201">
        <f t="shared" si="13"/>
        <v>0</v>
      </c>
      <c r="AR127" s="23" t="s">
        <v>175</v>
      </c>
      <c r="AT127" s="23" t="s">
        <v>170</v>
      </c>
      <c r="AU127" s="23" t="s">
        <v>81</v>
      </c>
      <c r="AY127" s="23" t="s">
        <v>168</v>
      </c>
      <c r="BE127" s="202">
        <f t="shared" si="14"/>
        <v>0</v>
      </c>
      <c r="BF127" s="202">
        <f t="shared" si="15"/>
        <v>0</v>
      </c>
      <c r="BG127" s="202">
        <f t="shared" si="16"/>
        <v>0</v>
      </c>
      <c r="BH127" s="202">
        <f t="shared" si="17"/>
        <v>0</v>
      </c>
      <c r="BI127" s="202">
        <f t="shared" si="18"/>
        <v>0</v>
      </c>
      <c r="BJ127" s="23" t="s">
        <v>79</v>
      </c>
      <c r="BK127" s="202">
        <f t="shared" si="19"/>
        <v>0</v>
      </c>
      <c r="BL127" s="23" t="s">
        <v>175</v>
      </c>
      <c r="BM127" s="23" t="s">
        <v>357</v>
      </c>
    </row>
    <row r="128" spans="2:65" s="1" customFormat="1" ht="16.5" customHeight="1">
      <c r="B128" s="40"/>
      <c r="C128" s="228" t="s">
        <v>270</v>
      </c>
      <c r="D128" s="228" t="s">
        <v>260</v>
      </c>
      <c r="E128" s="229" t="s">
        <v>2146</v>
      </c>
      <c r="F128" s="230" t="s">
        <v>2147</v>
      </c>
      <c r="G128" s="231" t="s">
        <v>195</v>
      </c>
      <c r="H128" s="232">
        <v>12</v>
      </c>
      <c r="I128" s="233"/>
      <c r="J128" s="234">
        <f t="shared" si="10"/>
        <v>0</v>
      </c>
      <c r="K128" s="230" t="s">
        <v>174</v>
      </c>
      <c r="L128" s="235"/>
      <c r="M128" s="236" t="s">
        <v>21</v>
      </c>
      <c r="N128" s="237" t="s">
        <v>42</v>
      </c>
      <c r="O128" s="41"/>
      <c r="P128" s="200">
        <f t="shared" si="11"/>
        <v>0</v>
      </c>
      <c r="Q128" s="200">
        <v>0</v>
      </c>
      <c r="R128" s="200">
        <f t="shared" si="12"/>
        <v>0</v>
      </c>
      <c r="S128" s="200">
        <v>0</v>
      </c>
      <c r="T128" s="201">
        <f t="shared" si="13"/>
        <v>0</v>
      </c>
      <c r="AR128" s="23" t="s">
        <v>208</v>
      </c>
      <c r="AT128" s="23" t="s">
        <v>260</v>
      </c>
      <c r="AU128" s="23" t="s">
        <v>81</v>
      </c>
      <c r="AY128" s="23" t="s">
        <v>168</v>
      </c>
      <c r="BE128" s="202">
        <f t="shared" si="14"/>
        <v>0</v>
      </c>
      <c r="BF128" s="202">
        <f t="shared" si="15"/>
        <v>0</v>
      </c>
      <c r="BG128" s="202">
        <f t="shared" si="16"/>
        <v>0</v>
      </c>
      <c r="BH128" s="202">
        <f t="shared" si="17"/>
        <v>0</v>
      </c>
      <c r="BI128" s="202">
        <f t="shared" si="18"/>
        <v>0</v>
      </c>
      <c r="BJ128" s="23" t="s">
        <v>79</v>
      </c>
      <c r="BK128" s="202">
        <f t="shared" si="19"/>
        <v>0</v>
      </c>
      <c r="BL128" s="23" t="s">
        <v>175</v>
      </c>
      <c r="BM128" s="23" t="s">
        <v>245</v>
      </c>
    </row>
    <row r="129" spans="2:65" s="1" customFormat="1" ht="25.5" customHeight="1">
      <c r="B129" s="40"/>
      <c r="C129" s="191" t="s">
        <v>9</v>
      </c>
      <c r="D129" s="191" t="s">
        <v>170</v>
      </c>
      <c r="E129" s="192" t="s">
        <v>2148</v>
      </c>
      <c r="F129" s="193" t="s">
        <v>2149</v>
      </c>
      <c r="G129" s="194" t="s">
        <v>195</v>
      </c>
      <c r="H129" s="195">
        <v>64</v>
      </c>
      <c r="I129" s="196"/>
      <c r="J129" s="197">
        <f t="shared" si="10"/>
        <v>0</v>
      </c>
      <c r="K129" s="193" t="s">
        <v>174</v>
      </c>
      <c r="L129" s="60"/>
      <c r="M129" s="198" t="s">
        <v>21</v>
      </c>
      <c r="N129" s="199" t="s">
        <v>42</v>
      </c>
      <c r="O129" s="41"/>
      <c r="P129" s="200">
        <f t="shared" si="11"/>
        <v>0</v>
      </c>
      <c r="Q129" s="200">
        <v>0</v>
      </c>
      <c r="R129" s="200">
        <f t="shared" si="12"/>
        <v>0</v>
      </c>
      <c r="S129" s="200">
        <v>0</v>
      </c>
      <c r="T129" s="201">
        <f t="shared" si="13"/>
        <v>0</v>
      </c>
      <c r="AR129" s="23" t="s">
        <v>175</v>
      </c>
      <c r="AT129" s="23" t="s">
        <v>170</v>
      </c>
      <c r="AU129" s="23" t="s">
        <v>81</v>
      </c>
      <c r="AY129" s="23" t="s">
        <v>168</v>
      </c>
      <c r="BE129" s="202">
        <f t="shared" si="14"/>
        <v>0</v>
      </c>
      <c r="BF129" s="202">
        <f t="shared" si="15"/>
        <v>0</v>
      </c>
      <c r="BG129" s="202">
        <f t="shared" si="16"/>
        <v>0</v>
      </c>
      <c r="BH129" s="202">
        <f t="shared" si="17"/>
        <v>0</v>
      </c>
      <c r="BI129" s="202">
        <f t="shared" si="18"/>
        <v>0</v>
      </c>
      <c r="BJ129" s="23" t="s">
        <v>79</v>
      </c>
      <c r="BK129" s="202">
        <f t="shared" si="19"/>
        <v>0</v>
      </c>
      <c r="BL129" s="23" t="s">
        <v>175</v>
      </c>
      <c r="BM129" s="23" t="s">
        <v>519</v>
      </c>
    </row>
    <row r="130" spans="2:65" s="1" customFormat="1" ht="16.5" customHeight="1">
      <c r="B130" s="40"/>
      <c r="C130" s="228" t="s">
        <v>279</v>
      </c>
      <c r="D130" s="228" t="s">
        <v>260</v>
      </c>
      <c r="E130" s="229" t="s">
        <v>2150</v>
      </c>
      <c r="F130" s="230" t="s">
        <v>2151</v>
      </c>
      <c r="G130" s="231" t="s">
        <v>195</v>
      </c>
      <c r="H130" s="232">
        <v>64</v>
      </c>
      <c r="I130" s="233"/>
      <c r="J130" s="234">
        <f t="shared" si="10"/>
        <v>0</v>
      </c>
      <c r="K130" s="230" t="s">
        <v>174</v>
      </c>
      <c r="L130" s="235"/>
      <c r="M130" s="236" t="s">
        <v>21</v>
      </c>
      <c r="N130" s="237" t="s">
        <v>42</v>
      </c>
      <c r="O130" s="41"/>
      <c r="P130" s="200">
        <f t="shared" si="11"/>
        <v>0</v>
      </c>
      <c r="Q130" s="200">
        <v>0</v>
      </c>
      <c r="R130" s="200">
        <f t="shared" si="12"/>
        <v>0</v>
      </c>
      <c r="S130" s="200">
        <v>0</v>
      </c>
      <c r="T130" s="201">
        <f t="shared" si="13"/>
        <v>0</v>
      </c>
      <c r="AR130" s="23" t="s">
        <v>208</v>
      </c>
      <c r="AT130" s="23" t="s">
        <v>260</v>
      </c>
      <c r="AU130" s="23" t="s">
        <v>81</v>
      </c>
      <c r="AY130" s="23" t="s">
        <v>168</v>
      </c>
      <c r="BE130" s="202">
        <f t="shared" si="14"/>
        <v>0</v>
      </c>
      <c r="BF130" s="202">
        <f t="shared" si="15"/>
        <v>0</v>
      </c>
      <c r="BG130" s="202">
        <f t="shared" si="16"/>
        <v>0</v>
      </c>
      <c r="BH130" s="202">
        <f t="shared" si="17"/>
        <v>0</v>
      </c>
      <c r="BI130" s="202">
        <f t="shared" si="18"/>
        <v>0</v>
      </c>
      <c r="BJ130" s="23" t="s">
        <v>79</v>
      </c>
      <c r="BK130" s="202">
        <f t="shared" si="19"/>
        <v>0</v>
      </c>
      <c r="BL130" s="23" t="s">
        <v>175</v>
      </c>
      <c r="BM130" s="23" t="s">
        <v>529</v>
      </c>
    </row>
    <row r="131" spans="2:65" s="1" customFormat="1" ht="16.5" customHeight="1">
      <c r="B131" s="40"/>
      <c r="C131" s="191" t="s">
        <v>284</v>
      </c>
      <c r="D131" s="191" t="s">
        <v>170</v>
      </c>
      <c r="E131" s="192" t="s">
        <v>1943</v>
      </c>
      <c r="F131" s="193" t="s">
        <v>1944</v>
      </c>
      <c r="G131" s="194" t="s">
        <v>195</v>
      </c>
      <c r="H131" s="195">
        <v>102</v>
      </c>
      <c r="I131" s="196"/>
      <c r="J131" s="197">
        <f t="shared" si="10"/>
        <v>0</v>
      </c>
      <c r="K131" s="193" t="s">
        <v>174</v>
      </c>
      <c r="L131" s="60"/>
      <c r="M131" s="198" t="s">
        <v>21</v>
      </c>
      <c r="N131" s="199" t="s">
        <v>42</v>
      </c>
      <c r="O131" s="41"/>
      <c r="P131" s="200">
        <f t="shared" si="11"/>
        <v>0</v>
      </c>
      <c r="Q131" s="200">
        <v>0</v>
      </c>
      <c r="R131" s="200">
        <f t="shared" si="12"/>
        <v>0</v>
      </c>
      <c r="S131" s="200">
        <v>0</v>
      </c>
      <c r="T131" s="201">
        <f t="shared" si="13"/>
        <v>0</v>
      </c>
      <c r="AR131" s="23" t="s">
        <v>175</v>
      </c>
      <c r="AT131" s="23" t="s">
        <v>170</v>
      </c>
      <c r="AU131" s="23" t="s">
        <v>81</v>
      </c>
      <c r="AY131" s="23" t="s">
        <v>168</v>
      </c>
      <c r="BE131" s="202">
        <f t="shared" si="14"/>
        <v>0</v>
      </c>
      <c r="BF131" s="202">
        <f t="shared" si="15"/>
        <v>0</v>
      </c>
      <c r="BG131" s="202">
        <f t="shared" si="16"/>
        <v>0</v>
      </c>
      <c r="BH131" s="202">
        <f t="shared" si="17"/>
        <v>0</v>
      </c>
      <c r="BI131" s="202">
        <f t="shared" si="18"/>
        <v>0</v>
      </c>
      <c r="BJ131" s="23" t="s">
        <v>79</v>
      </c>
      <c r="BK131" s="202">
        <f t="shared" si="19"/>
        <v>0</v>
      </c>
      <c r="BL131" s="23" t="s">
        <v>175</v>
      </c>
      <c r="BM131" s="23" t="s">
        <v>537</v>
      </c>
    </row>
    <row r="132" spans="2:65" s="1" customFormat="1" ht="16.5" customHeight="1">
      <c r="B132" s="40"/>
      <c r="C132" s="191" t="s">
        <v>289</v>
      </c>
      <c r="D132" s="191" t="s">
        <v>170</v>
      </c>
      <c r="E132" s="192" t="s">
        <v>1945</v>
      </c>
      <c r="F132" s="193" t="s">
        <v>1946</v>
      </c>
      <c r="G132" s="194" t="s">
        <v>195</v>
      </c>
      <c r="H132" s="195">
        <v>102</v>
      </c>
      <c r="I132" s="196"/>
      <c r="J132" s="197">
        <f t="shared" si="10"/>
        <v>0</v>
      </c>
      <c r="K132" s="193" t="s">
        <v>174</v>
      </c>
      <c r="L132" s="60"/>
      <c r="M132" s="198" t="s">
        <v>21</v>
      </c>
      <c r="N132" s="199" t="s">
        <v>42</v>
      </c>
      <c r="O132" s="41"/>
      <c r="P132" s="200">
        <f t="shared" si="11"/>
        <v>0</v>
      </c>
      <c r="Q132" s="200">
        <v>0</v>
      </c>
      <c r="R132" s="200">
        <f t="shared" si="12"/>
        <v>0</v>
      </c>
      <c r="S132" s="200">
        <v>0</v>
      </c>
      <c r="T132" s="201">
        <f t="shared" si="13"/>
        <v>0</v>
      </c>
      <c r="AR132" s="23" t="s">
        <v>175</v>
      </c>
      <c r="AT132" s="23" t="s">
        <v>170</v>
      </c>
      <c r="AU132" s="23" t="s">
        <v>81</v>
      </c>
      <c r="AY132" s="23" t="s">
        <v>168</v>
      </c>
      <c r="BE132" s="202">
        <f t="shared" si="14"/>
        <v>0</v>
      </c>
      <c r="BF132" s="202">
        <f t="shared" si="15"/>
        <v>0</v>
      </c>
      <c r="BG132" s="202">
        <f t="shared" si="16"/>
        <v>0</v>
      </c>
      <c r="BH132" s="202">
        <f t="shared" si="17"/>
        <v>0</v>
      </c>
      <c r="BI132" s="202">
        <f t="shared" si="18"/>
        <v>0</v>
      </c>
      <c r="BJ132" s="23" t="s">
        <v>79</v>
      </c>
      <c r="BK132" s="202">
        <f t="shared" si="19"/>
        <v>0</v>
      </c>
      <c r="BL132" s="23" t="s">
        <v>175</v>
      </c>
      <c r="BM132" s="23" t="s">
        <v>546</v>
      </c>
    </row>
    <row r="133" spans="2:65" s="10" customFormat="1" ht="29.85" customHeight="1">
      <c r="B133" s="175"/>
      <c r="C133" s="176"/>
      <c r="D133" s="177" t="s">
        <v>70</v>
      </c>
      <c r="E133" s="189" t="s">
        <v>355</v>
      </c>
      <c r="F133" s="189" t="s">
        <v>356</v>
      </c>
      <c r="G133" s="176"/>
      <c r="H133" s="176"/>
      <c r="I133" s="179"/>
      <c r="J133" s="190">
        <f>BK133</f>
        <v>0</v>
      </c>
      <c r="K133" s="176"/>
      <c r="L133" s="181"/>
      <c r="M133" s="182"/>
      <c r="N133" s="183"/>
      <c r="O133" s="183"/>
      <c r="P133" s="184">
        <f>SUM(P134:P135)</f>
        <v>0</v>
      </c>
      <c r="Q133" s="183"/>
      <c r="R133" s="184">
        <f>SUM(R134:R135)</f>
        <v>0</v>
      </c>
      <c r="S133" s="183"/>
      <c r="T133" s="185">
        <f>SUM(T134:T135)</f>
        <v>0</v>
      </c>
      <c r="AR133" s="186" t="s">
        <v>79</v>
      </c>
      <c r="AT133" s="187" t="s">
        <v>70</v>
      </c>
      <c r="AU133" s="187" t="s">
        <v>79</v>
      </c>
      <c r="AY133" s="186" t="s">
        <v>168</v>
      </c>
      <c r="BK133" s="188">
        <f>SUM(BK134:BK135)</f>
        <v>0</v>
      </c>
    </row>
    <row r="134" spans="2:65" s="1" customFormat="1" ht="38.25" customHeight="1">
      <c r="B134" s="40"/>
      <c r="C134" s="191" t="s">
        <v>294</v>
      </c>
      <c r="D134" s="191" t="s">
        <v>170</v>
      </c>
      <c r="E134" s="192" t="s">
        <v>1849</v>
      </c>
      <c r="F134" s="193" t="s">
        <v>1850</v>
      </c>
      <c r="G134" s="194" t="s">
        <v>235</v>
      </c>
      <c r="H134" s="195">
        <v>0.36299999999999999</v>
      </c>
      <c r="I134" s="196"/>
      <c r="J134" s="197">
        <f>ROUND(I134*H134,2)</f>
        <v>0</v>
      </c>
      <c r="K134" s="193" t="s">
        <v>174</v>
      </c>
      <c r="L134" s="60"/>
      <c r="M134" s="198" t="s">
        <v>21</v>
      </c>
      <c r="N134" s="199" t="s">
        <v>42</v>
      </c>
      <c r="O134" s="41"/>
      <c r="P134" s="200">
        <f>O134*H134</f>
        <v>0</v>
      </c>
      <c r="Q134" s="200">
        <v>0</v>
      </c>
      <c r="R134" s="200">
        <f>Q134*H134</f>
        <v>0</v>
      </c>
      <c r="S134" s="200">
        <v>0</v>
      </c>
      <c r="T134" s="201">
        <f>S134*H134</f>
        <v>0</v>
      </c>
      <c r="AR134" s="23" t="s">
        <v>175</v>
      </c>
      <c r="AT134" s="23" t="s">
        <v>170</v>
      </c>
      <c r="AU134" s="23" t="s">
        <v>81</v>
      </c>
      <c r="AY134" s="23" t="s">
        <v>168</v>
      </c>
      <c r="BE134" s="202">
        <f>IF(N134="základní",J134,0)</f>
        <v>0</v>
      </c>
      <c r="BF134" s="202">
        <f>IF(N134="snížená",J134,0)</f>
        <v>0</v>
      </c>
      <c r="BG134" s="202">
        <f>IF(N134="zákl. přenesená",J134,0)</f>
        <v>0</v>
      </c>
      <c r="BH134" s="202">
        <f>IF(N134="sníž. přenesená",J134,0)</f>
        <v>0</v>
      </c>
      <c r="BI134" s="202">
        <f>IF(N134="nulová",J134,0)</f>
        <v>0</v>
      </c>
      <c r="BJ134" s="23" t="s">
        <v>79</v>
      </c>
      <c r="BK134" s="202">
        <f>ROUND(I134*H134,2)</f>
        <v>0</v>
      </c>
      <c r="BL134" s="23" t="s">
        <v>175</v>
      </c>
      <c r="BM134" s="23" t="s">
        <v>556</v>
      </c>
    </row>
    <row r="135" spans="2:65" s="1" customFormat="1" ht="38.25" customHeight="1">
      <c r="B135" s="40"/>
      <c r="C135" s="191" t="s">
        <v>299</v>
      </c>
      <c r="D135" s="191" t="s">
        <v>170</v>
      </c>
      <c r="E135" s="192" t="s">
        <v>1851</v>
      </c>
      <c r="F135" s="193" t="s">
        <v>1852</v>
      </c>
      <c r="G135" s="194" t="s">
        <v>235</v>
      </c>
      <c r="H135" s="195">
        <v>0.36299999999999999</v>
      </c>
      <c r="I135" s="196"/>
      <c r="J135" s="197">
        <f>ROUND(I135*H135,2)</f>
        <v>0</v>
      </c>
      <c r="K135" s="193" t="s">
        <v>174</v>
      </c>
      <c r="L135" s="60"/>
      <c r="M135" s="198" t="s">
        <v>21</v>
      </c>
      <c r="N135" s="199" t="s">
        <v>42</v>
      </c>
      <c r="O135" s="41"/>
      <c r="P135" s="200">
        <f>O135*H135</f>
        <v>0</v>
      </c>
      <c r="Q135" s="200">
        <v>0</v>
      </c>
      <c r="R135" s="200">
        <f>Q135*H135</f>
        <v>0</v>
      </c>
      <c r="S135" s="200">
        <v>0</v>
      </c>
      <c r="T135" s="201">
        <f>S135*H135</f>
        <v>0</v>
      </c>
      <c r="AR135" s="23" t="s">
        <v>175</v>
      </c>
      <c r="AT135" s="23" t="s">
        <v>170</v>
      </c>
      <c r="AU135" s="23" t="s">
        <v>81</v>
      </c>
      <c r="AY135" s="23" t="s">
        <v>168</v>
      </c>
      <c r="BE135" s="202">
        <f>IF(N135="základní",J135,0)</f>
        <v>0</v>
      </c>
      <c r="BF135" s="202">
        <f>IF(N135="snížená",J135,0)</f>
        <v>0</v>
      </c>
      <c r="BG135" s="202">
        <f>IF(N135="zákl. přenesená",J135,0)</f>
        <v>0</v>
      </c>
      <c r="BH135" s="202">
        <f>IF(N135="sníž. přenesená",J135,0)</f>
        <v>0</v>
      </c>
      <c r="BI135" s="202">
        <f>IF(N135="nulová",J135,0)</f>
        <v>0</v>
      </c>
      <c r="BJ135" s="23" t="s">
        <v>79</v>
      </c>
      <c r="BK135" s="202">
        <f>ROUND(I135*H135,2)</f>
        <v>0</v>
      </c>
      <c r="BL135" s="23" t="s">
        <v>175</v>
      </c>
      <c r="BM135" s="23" t="s">
        <v>570</v>
      </c>
    </row>
    <row r="136" spans="2:65" s="10" customFormat="1" ht="37.35" customHeight="1">
      <c r="B136" s="175"/>
      <c r="C136" s="176"/>
      <c r="D136" s="177" t="s">
        <v>70</v>
      </c>
      <c r="E136" s="178" t="s">
        <v>561</v>
      </c>
      <c r="F136" s="178" t="s">
        <v>562</v>
      </c>
      <c r="G136" s="176"/>
      <c r="H136" s="176"/>
      <c r="I136" s="179"/>
      <c r="J136" s="180">
        <f>BK136</f>
        <v>0</v>
      </c>
      <c r="K136" s="176"/>
      <c r="L136" s="181"/>
      <c r="M136" s="182"/>
      <c r="N136" s="183"/>
      <c r="O136" s="183"/>
      <c r="P136" s="184">
        <f>P137</f>
        <v>0</v>
      </c>
      <c r="Q136" s="183"/>
      <c r="R136" s="184">
        <f>R137</f>
        <v>0</v>
      </c>
      <c r="S136" s="183"/>
      <c r="T136" s="185">
        <f>T137</f>
        <v>0</v>
      </c>
      <c r="AR136" s="186" t="s">
        <v>81</v>
      </c>
      <c r="AT136" s="187" t="s">
        <v>70</v>
      </c>
      <c r="AU136" s="187" t="s">
        <v>71</v>
      </c>
      <c r="AY136" s="186" t="s">
        <v>168</v>
      </c>
      <c r="BK136" s="188">
        <f>BK137</f>
        <v>0</v>
      </c>
    </row>
    <row r="137" spans="2:65" s="10" customFormat="1" ht="19.899999999999999" customHeight="1">
      <c r="B137" s="175"/>
      <c r="C137" s="176"/>
      <c r="D137" s="177" t="s">
        <v>70</v>
      </c>
      <c r="E137" s="189" t="s">
        <v>2152</v>
      </c>
      <c r="F137" s="189" t="s">
        <v>2153</v>
      </c>
      <c r="G137" s="176"/>
      <c r="H137" s="176"/>
      <c r="I137" s="179"/>
      <c r="J137" s="190">
        <f>BK137</f>
        <v>0</v>
      </c>
      <c r="K137" s="176"/>
      <c r="L137" s="181"/>
      <c r="M137" s="182"/>
      <c r="N137" s="183"/>
      <c r="O137" s="183"/>
      <c r="P137" s="184">
        <f>SUM(P138:P139)</f>
        <v>0</v>
      </c>
      <c r="Q137" s="183"/>
      <c r="R137" s="184">
        <f>SUM(R138:R139)</f>
        <v>0</v>
      </c>
      <c r="S137" s="183"/>
      <c r="T137" s="185">
        <f>SUM(T138:T139)</f>
        <v>0</v>
      </c>
      <c r="AR137" s="186" t="s">
        <v>81</v>
      </c>
      <c r="AT137" s="187" t="s">
        <v>70</v>
      </c>
      <c r="AU137" s="187" t="s">
        <v>79</v>
      </c>
      <c r="AY137" s="186" t="s">
        <v>168</v>
      </c>
      <c r="BK137" s="188">
        <f>SUM(BK138:BK139)</f>
        <v>0</v>
      </c>
    </row>
    <row r="138" spans="2:65" s="1" customFormat="1" ht="16.5" customHeight="1">
      <c r="B138" s="40"/>
      <c r="C138" s="191" t="s">
        <v>303</v>
      </c>
      <c r="D138" s="191" t="s">
        <v>170</v>
      </c>
      <c r="E138" s="192" t="s">
        <v>2154</v>
      </c>
      <c r="F138" s="193" t="s">
        <v>2155</v>
      </c>
      <c r="G138" s="194" t="s">
        <v>1840</v>
      </c>
      <c r="H138" s="195">
        <v>1</v>
      </c>
      <c r="I138" s="196"/>
      <c r="J138" s="197">
        <f>ROUND(I138*H138,2)</f>
        <v>0</v>
      </c>
      <c r="K138" s="193" t="s">
        <v>174</v>
      </c>
      <c r="L138" s="60"/>
      <c r="M138" s="198" t="s">
        <v>21</v>
      </c>
      <c r="N138" s="199" t="s">
        <v>42</v>
      </c>
      <c r="O138" s="41"/>
      <c r="P138" s="200">
        <f>O138*H138</f>
        <v>0</v>
      </c>
      <c r="Q138" s="200">
        <v>0</v>
      </c>
      <c r="R138" s="200">
        <f>Q138*H138</f>
        <v>0</v>
      </c>
      <c r="S138" s="200">
        <v>0</v>
      </c>
      <c r="T138" s="201">
        <f>S138*H138</f>
        <v>0</v>
      </c>
      <c r="AR138" s="23" t="s">
        <v>427</v>
      </c>
      <c r="AT138" s="23" t="s">
        <v>170</v>
      </c>
      <c r="AU138" s="23" t="s">
        <v>81</v>
      </c>
      <c r="AY138" s="23" t="s">
        <v>168</v>
      </c>
      <c r="BE138" s="202">
        <f>IF(N138="základní",J138,0)</f>
        <v>0</v>
      </c>
      <c r="BF138" s="202">
        <f>IF(N138="snížená",J138,0)</f>
        <v>0</v>
      </c>
      <c r="BG138" s="202">
        <f>IF(N138="zákl. přenesená",J138,0)</f>
        <v>0</v>
      </c>
      <c r="BH138" s="202">
        <f>IF(N138="sníž. přenesená",J138,0)</f>
        <v>0</v>
      </c>
      <c r="BI138" s="202">
        <f>IF(N138="nulová",J138,0)</f>
        <v>0</v>
      </c>
      <c r="BJ138" s="23" t="s">
        <v>79</v>
      </c>
      <c r="BK138" s="202">
        <f>ROUND(I138*H138,2)</f>
        <v>0</v>
      </c>
      <c r="BL138" s="23" t="s">
        <v>427</v>
      </c>
      <c r="BM138" s="23" t="s">
        <v>578</v>
      </c>
    </row>
    <row r="139" spans="2:65" s="1" customFormat="1" ht="16.5" customHeight="1">
      <c r="B139" s="40"/>
      <c r="C139" s="191" t="s">
        <v>308</v>
      </c>
      <c r="D139" s="191" t="s">
        <v>170</v>
      </c>
      <c r="E139" s="192" t="s">
        <v>2156</v>
      </c>
      <c r="F139" s="193" t="s">
        <v>2157</v>
      </c>
      <c r="G139" s="194" t="s">
        <v>1840</v>
      </c>
      <c r="H139" s="195">
        <v>2</v>
      </c>
      <c r="I139" s="196"/>
      <c r="J139" s="197">
        <f>ROUND(I139*H139,2)</f>
        <v>0</v>
      </c>
      <c r="K139" s="193" t="s">
        <v>174</v>
      </c>
      <c r="L139" s="60"/>
      <c r="M139" s="198" t="s">
        <v>21</v>
      </c>
      <c r="N139" s="199" t="s">
        <v>42</v>
      </c>
      <c r="O139" s="41"/>
      <c r="P139" s="200">
        <f>O139*H139</f>
        <v>0</v>
      </c>
      <c r="Q139" s="200">
        <v>0</v>
      </c>
      <c r="R139" s="200">
        <f>Q139*H139</f>
        <v>0</v>
      </c>
      <c r="S139" s="200">
        <v>0</v>
      </c>
      <c r="T139" s="201">
        <f>S139*H139</f>
        <v>0</v>
      </c>
      <c r="AR139" s="23" t="s">
        <v>427</v>
      </c>
      <c r="AT139" s="23" t="s">
        <v>170</v>
      </c>
      <c r="AU139" s="23" t="s">
        <v>81</v>
      </c>
      <c r="AY139" s="23" t="s">
        <v>168</v>
      </c>
      <c r="BE139" s="202">
        <f>IF(N139="základní",J139,0)</f>
        <v>0</v>
      </c>
      <c r="BF139" s="202">
        <f>IF(N139="snížená",J139,0)</f>
        <v>0</v>
      </c>
      <c r="BG139" s="202">
        <f>IF(N139="zákl. přenesená",J139,0)</f>
        <v>0</v>
      </c>
      <c r="BH139" s="202">
        <f>IF(N139="sníž. přenesená",J139,0)</f>
        <v>0</v>
      </c>
      <c r="BI139" s="202">
        <f>IF(N139="nulová",J139,0)</f>
        <v>0</v>
      </c>
      <c r="BJ139" s="23" t="s">
        <v>79</v>
      </c>
      <c r="BK139" s="202">
        <f>ROUND(I139*H139,2)</f>
        <v>0</v>
      </c>
      <c r="BL139" s="23" t="s">
        <v>427</v>
      </c>
      <c r="BM139" s="23" t="s">
        <v>587</v>
      </c>
    </row>
    <row r="140" spans="2:65" s="10" customFormat="1" ht="37.35" customHeight="1">
      <c r="B140" s="175"/>
      <c r="C140" s="176"/>
      <c r="D140" s="177" t="s">
        <v>70</v>
      </c>
      <c r="E140" s="178" t="s">
        <v>131</v>
      </c>
      <c r="F140" s="178" t="s">
        <v>1853</v>
      </c>
      <c r="G140" s="176"/>
      <c r="H140" s="176"/>
      <c r="I140" s="179"/>
      <c r="J140" s="180">
        <f>BK140</f>
        <v>0</v>
      </c>
      <c r="K140" s="176"/>
      <c r="L140" s="181"/>
      <c r="M140" s="182"/>
      <c r="N140" s="183"/>
      <c r="O140" s="183"/>
      <c r="P140" s="184">
        <f>P141+P144</f>
        <v>0</v>
      </c>
      <c r="Q140" s="183"/>
      <c r="R140" s="184">
        <f>R141+R144</f>
        <v>0</v>
      </c>
      <c r="S140" s="183"/>
      <c r="T140" s="185">
        <f>T141+T144</f>
        <v>0</v>
      </c>
      <c r="AR140" s="186" t="s">
        <v>192</v>
      </c>
      <c r="AT140" s="187" t="s">
        <v>70</v>
      </c>
      <c r="AU140" s="187" t="s">
        <v>71</v>
      </c>
      <c r="AY140" s="186" t="s">
        <v>168</v>
      </c>
      <c r="BK140" s="188">
        <f>BK141+BK144</f>
        <v>0</v>
      </c>
    </row>
    <row r="141" spans="2:65" s="10" customFormat="1" ht="19.899999999999999" customHeight="1">
      <c r="B141" s="175"/>
      <c r="C141" s="176"/>
      <c r="D141" s="177" t="s">
        <v>70</v>
      </c>
      <c r="E141" s="189" t="s">
        <v>1854</v>
      </c>
      <c r="F141" s="189" t="s">
        <v>1855</v>
      </c>
      <c r="G141" s="176"/>
      <c r="H141" s="176"/>
      <c r="I141" s="179"/>
      <c r="J141" s="190">
        <f>BK141</f>
        <v>0</v>
      </c>
      <c r="K141" s="176"/>
      <c r="L141" s="181"/>
      <c r="M141" s="182"/>
      <c r="N141" s="183"/>
      <c r="O141" s="183"/>
      <c r="P141" s="184">
        <f>SUM(P142:P143)</f>
        <v>0</v>
      </c>
      <c r="Q141" s="183"/>
      <c r="R141" s="184">
        <f>SUM(R142:R143)</f>
        <v>0</v>
      </c>
      <c r="S141" s="183"/>
      <c r="T141" s="185">
        <f>SUM(T142:T143)</f>
        <v>0</v>
      </c>
      <c r="AR141" s="186" t="s">
        <v>192</v>
      </c>
      <c r="AT141" s="187" t="s">
        <v>70</v>
      </c>
      <c r="AU141" s="187" t="s">
        <v>79</v>
      </c>
      <c r="AY141" s="186" t="s">
        <v>168</v>
      </c>
      <c r="BK141" s="188">
        <f>SUM(BK142:BK143)</f>
        <v>0</v>
      </c>
    </row>
    <row r="142" spans="2:65" s="1" customFormat="1" ht="16.5" customHeight="1">
      <c r="B142" s="40"/>
      <c r="C142" s="191" t="s">
        <v>312</v>
      </c>
      <c r="D142" s="191" t="s">
        <v>170</v>
      </c>
      <c r="E142" s="192" t="s">
        <v>1856</v>
      </c>
      <c r="F142" s="193" t="s">
        <v>1857</v>
      </c>
      <c r="G142" s="194" t="s">
        <v>1840</v>
      </c>
      <c r="H142" s="195">
        <v>1</v>
      </c>
      <c r="I142" s="196"/>
      <c r="J142" s="197">
        <f>ROUND(I142*H142,2)</f>
        <v>0</v>
      </c>
      <c r="K142" s="193" t="s">
        <v>174</v>
      </c>
      <c r="L142" s="60"/>
      <c r="M142" s="198" t="s">
        <v>21</v>
      </c>
      <c r="N142" s="199" t="s">
        <v>42</v>
      </c>
      <c r="O142" s="41"/>
      <c r="P142" s="200">
        <f>O142*H142</f>
        <v>0</v>
      </c>
      <c r="Q142" s="200">
        <v>0</v>
      </c>
      <c r="R142" s="200">
        <f>Q142*H142</f>
        <v>0</v>
      </c>
      <c r="S142" s="200">
        <v>0</v>
      </c>
      <c r="T142" s="201">
        <f>S142*H142</f>
        <v>0</v>
      </c>
      <c r="AR142" s="23" t="s">
        <v>175</v>
      </c>
      <c r="AT142" s="23" t="s">
        <v>170</v>
      </c>
      <c r="AU142" s="23" t="s">
        <v>81</v>
      </c>
      <c r="AY142" s="23" t="s">
        <v>168</v>
      </c>
      <c r="BE142" s="202">
        <f>IF(N142="základní",J142,0)</f>
        <v>0</v>
      </c>
      <c r="BF142" s="202">
        <f>IF(N142="snížená",J142,0)</f>
        <v>0</v>
      </c>
      <c r="BG142" s="202">
        <f>IF(N142="zákl. přenesená",J142,0)</f>
        <v>0</v>
      </c>
      <c r="BH142" s="202">
        <f>IF(N142="sníž. přenesená",J142,0)</f>
        <v>0</v>
      </c>
      <c r="BI142" s="202">
        <f>IF(N142="nulová",J142,0)</f>
        <v>0</v>
      </c>
      <c r="BJ142" s="23" t="s">
        <v>79</v>
      </c>
      <c r="BK142" s="202">
        <f>ROUND(I142*H142,2)</f>
        <v>0</v>
      </c>
      <c r="BL142" s="23" t="s">
        <v>175</v>
      </c>
      <c r="BM142" s="23" t="s">
        <v>596</v>
      </c>
    </row>
    <row r="143" spans="2:65" s="1" customFormat="1" ht="16.5" customHeight="1">
      <c r="B143" s="40"/>
      <c r="C143" s="191" t="s">
        <v>319</v>
      </c>
      <c r="D143" s="191" t="s">
        <v>170</v>
      </c>
      <c r="E143" s="192" t="s">
        <v>1858</v>
      </c>
      <c r="F143" s="193" t="s">
        <v>1208</v>
      </c>
      <c r="G143" s="194" t="s">
        <v>1840</v>
      </c>
      <c r="H143" s="195">
        <v>1</v>
      </c>
      <c r="I143" s="196"/>
      <c r="J143" s="197">
        <f>ROUND(I143*H143,2)</f>
        <v>0</v>
      </c>
      <c r="K143" s="193" t="s">
        <v>174</v>
      </c>
      <c r="L143" s="60"/>
      <c r="M143" s="198" t="s">
        <v>21</v>
      </c>
      <c r="N143" s="199" t="s">
        <v>42</v>
      </c>
      <c r="O143" s="41"/>
      <c r="P143" s="200">
        <f>O143*H143</f>
        <v>0</v>
      </c>
      <c r="Q143" s="200">
        <v>0</v>
      </c>
      <c r="R143" s="200">
        <f>Q143*H143</f>
        <v>0</v>
      </c>
      <c r="S143" s="200">
        <v>0</v>
      </c>
      <c r="T143" s="201">
        <f>S143*H143</f>
        <v>0</v>
      </c>
      <c r="AR143" s="23" t="s">
        <v>175</v>
      </c>
      <c r="AT143" s="23" t="s">
        <v>170</v>
      </c>
      <c r="AU143" s="23" t="s">
        <v>81</v>
      </c>
      <c r="AY143" s="23" t="s">
        <v>168</v>
      </c>
      <c r="BE143" s="202">
        <f>IF(N143="základní",J143,0)</f>
        <v>0</v>
      </c>
      <c r="BF143" s="202">
        <f>IF(N143="snížená",J143,0)</f>
        <v>0</v>
      </c>
      <c r="BG143" s="202">
        <f>IF(N143="zákl. přenesená",J143,0)</f>
        <v>0</v>
      </c>
      <c r="BH143" s="202">
        <f>IF(N143="sníž. přenesená",J143,0)</f>
        <v>0</v>
      </c>
      <c r="BI143" s="202">
        <f>IF(N143="nulová",J143,0)</f>
        <v>0</v>
      </c>
      <c r="BJ143" s="23" t="s">
        <v>79</v>
      </c>
      <c r="BK143" s="202">
        <f>ROUND(I143*H143,2)</f>
        <v>0</v>
      </c>
      <c r="BL143" s="23" t="s">
        <v>175</v>
      </c>
      <c r="BM143" s="23" t="s">
        <v>604</v>
      </c>
    </row>
    <row r="144" spans="2:65" s="10" customFormat="1" ht="29.85" customHeight="1">
      <c r="B144" s="175"/>
      <c r="C144" s="176"/>
      <c r="D144" s="177" t="s">
        <v>70</v>
      </c>
      <c r="E144" s="189" t="s">
        <v>1859</v>
      </c>
      <c r="F144" s="189" t="s">
        <v>1860</v>
      </c>
      <c r="G144" s="176"/>
      <c r="H144" s="176"/>
      <c r="I144" s="179"/>
      <c r="J144" s="190">
        <f>BK144</f>
        <v>0</v>
      </c>
      <c r="K144" s="176"/>
      <c r="L144" s="181"/>
      <c r="M144" s="182"/>
      <c r="N144" s="183"/>
      <c r="O144" s="183"/>
      <c r="P144" s="184">
        <f>P145</f>
        <v>0</v>
      </c>
      <c r="Q144" s="183"/>
      <c r="R144" s="184">
        <f>R145</f>
        <v>0</v>
      </c>
      <c r="S144" s="183"/>
      <c r="T144" s="185">
        <f>T145</f>
        <v>0</v>
      </c>
      <c r="AR144" s="186" t="s">
        <v>192</v>
      </c>
      <c r="AT144" s="187" t="s">
        <v>70</v>
      </c>
      <c r="AU144" s="187" t="s">
        <v>79</v>
      </c>
      <c r="AY144" s="186" t="s">
        <v>168</v>
      </c>
      <c r="BK144" s="188">
        <f>BK145</f>
        <v>0</v>
      </c>
    </row>
    <row r="145" spans="2:65" s="1" customFormat="1" ht="16.5" customHeight="1">
      <c r="B145" s="40"/>
      <c r="C145" s="191" t="s">
        <v>324</v>
      </c>
      <c r="D145" s="191" t="s">
        <v>170</v>
      </c>
      <c r="E145" s="192" t="s">
        <v>1861</v>
      </c>
      <c r="F145" s="193" t="s">
        <v>2065</v>
      </c>
      <c r="G145" s="194" t="s">
        <v>1840</v>
      </c>
      <c r="H145" s="195">
        <v>1</v>
      </c>
      <c r="I145" s="196"/>
      <c r="J145" s="197">
        <f>ROUND(I145*H145,2)</f>
        <v>0</v>
      </c>
      <c r="K145" s="193" t="s">
        <v>174</v>
      </c>
      <c r="L145" s="60"/>
      <c r="M145" s="198" t="s">
        <v>21</v>
      </c>
      <c r="N145" s="241" t="s">
        <v>42</v>
      </c>
      <c r="O145" s="239"/>
      <c r="P145" s="242">
        <f>O145*H145</f>
        <v>0</v>
      </c>
      <c r="Q145" s="242">
        <v>0</v>
      </c>
      <c r="R145" s="242">
        <f>Q145*H145</f>
        <v>0</v>
      </c>
      <c r="S145" s="242">
        <v>0</v>
      </c>
      <c r="T145" s="243">
        <f>S145*H145</f>
        <v>0</v>
      </c>
      <c r="AR145" s="23" t="s">
        <v>175</v>
      </c>
      <c r="AT145" s="23" t="s">
        <v>170</v>
      </c>
      <c r="AU145" s="23" t="s">
        <v>81</v>
      </c>
      <c r="AY145" s="23" t="s">
        <v>168</v>
      </c>
      <c r="BE145" s="202">
        <f>IF(N145="základní",J145,0)</f>
        <v>0</v>
      </c>
      <c r="BF145" s="202">
        <f>IF(N145="snížená",J145,0)</f>
        <v>0</v>
      </c>
      <c r="BG145" s="202">
        <f>IF(N145="zákl. přenesená",J145,0)</f>
        <v>0</v>
      </c>
      <c r="BH145" s="202">
        <f>IF(N145="sníž. přenesená",J145,0)</f>
        <v>0</v>
      </c>
      <c r="BI145" s="202">
        <f>IF(N145="nulová",J145,0)</f>
        <v>0</v>
      </c>
      <c r="BJ145" s="23" t="s">
        <v>79</v>
      </c>
      <c r="BK145" s="202">
        <f>ROUND(I145*H145,2)</f>
        <v>0</v>
      </c>
      <c r="BL145" s="23" t="s">
        <v>175</v>
      </c>
      <c r="BM145" s="23" t="s">
        <v>615</v>
      </c>
    </row>
    <row r="146" spans="2:65" s="1" customFormat="1" ht="6.95" customHeight="1">
      <c r="B146" s="55"/>
      <c r="C146" s="56"/>
      <c r="D146" s="56"/>
      <c r="E146" s="56"/>
      <c r="F146" s="56"/>
      <c r="G146" s="56"/>
      <c r="H146" s="56"/>
      <c r="I146" s="138"/>
      <c r="J146" s="56"/>
      <c r="K146" s="56"/>
      <c r="L146" s="60"/>
    </row>
  </sheetData>
  <sheetProtection algorithmName="SHA-512" hashValue="SWzHgbXATmwL7WKfuUghrJKDZvMu+mk2y1r2wM6wfp6dHxU5rMhcC9W2UGbXD8NDiENs+moZmclGjqziQtgDxg==" saltValue="M7h6UruyYG6dPRiICyf4SnrR/220cxGZ9EPNnwlmWSAFaLl27xfefuFSMse+13w8XzlNzQ2hoolv1MwNUDtuiQ==" spinCount="100000" sheet="1" objects="1" scenarios="1" formatColumns="0" formatRows="0" autoFilter="0"/>
  <autoFilter ref="C85:K145"/>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3"/>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123</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2158</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29</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ROUND(SUM(BE82:BE102), 2)</f>
        <v>0</v>
      </c>
      <c r="G30" s="41"/>
      <c r="H30" s="41"/>
      <c r="I30" s="130">
        <v>0.21</v>
      </c>
      <c r="J30" s="129">
        <f>ROUND(ROUND((SUM(BE82:BE102)), 2)*I30, 2)</f>
        <v>0</v>
      </c>
      <c r="K30" s="44"/>
    </row>
    <row r="31" spans="2:11" s="1" customFormat="1" ht="14.45" customHeight="1">
      <c r="B31" s="40"/>
      <c r="C31" s="41"/>
      <c r="D31" s="41"/>
      <c r="E31" s="48" t="s">
        <v>43</v>
      </c>
      <c r="F31" s="129">
        <f>ROUND(SUM(BF82:BF102), 2)</f>
        <v>0</v>
      </c>
      <c r="G31" s="41"/>
      <c r="H31" s="41"/>
      <c r="I31" s="130">
        <v>0.15</v>
      </c>
      <c r="J31" s="129">
        <f>ROUND(ROUND((SUM(BF82:BF102)), 2)*I31, 2)</f>
        <v>0</v>
      </c>
      <c r="K31" s="44"/>
    </row>
    <row r="32" spans="2:11" s="1" customFormat="1" ht="14.45" hidden="1" customHeight="1">
      <c r="B32" s="40"/>
      <c r="C32" s="41"/>
      <c r="D32" s="41"/>
      <c r="E32" s="48" t="s">
        <v>44</v>
      </c>
      <c r="F32" s="129">
        <f>ROUND(SUM(BG82:BG102), 2)</f>
        <v>0</v>
      </c>
      <c r="G32" s="41"/>
      <c r="H32" s="41"/>
      <c r="I32" s="130">
        <v>0.21</v>
      </c>
      <c r="J32" s="129">
        <v>0</v>
      </c>
      <c r="K32" s="44"/>
    </row>
    <row r="33" spans="2:11" s="1" customFormat="1" ht="14.45" hidden="1" customHeight="1">
      <c r="B33" s="40"/>
      <c r="C33" s="41"/>
      <c r="D33" s="41"/>
      <c r="E33" s="48" t="s">
        <v>45</v>
      </c>
      <c r="F33" s="129">
        <f>ROUND(SUM(BH82:BH102), 2)</f>
        <v>0</v>
      </c>
      <c r="G33" s="41"/>
      <c r="H33" s="41"/>
      <c r="I33" s="130">
        <v>0.15</v>
      </c>
      <c r="J33" s="129">
        <v>0</v>
      </c>
      <c r="K33" s="44"/>
    </row>
    <row r="34" spans="2:11" s="1" customFormat="1" ht="14.45" hidden="1" customHeight="1">
      <c r="B34" s="40"/>
      <c r="C34" s="41"/>
      <c r="D34" s="41"/>
      <c r="E34" s="48" t="s">
        <v>46</v>
      </c>
      <c r="F34" s="129">
        <f>ROUND(SUM(BI82:BI102),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TZB vnitřky_SO 0 (1) - TZB vnitřky_SO 01 - vzduchot...</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J82</f>
        <v>0</v>
      </c>
      <c r="K56" s="44"/>
      <c r="AU56" s="23" t="s">
        <v>145</v>
      </c>
    </row>
    <row r="57" spans="2:47" s="7" customFormat="1" ht="24.95" customHeight="1">
      <c r="B57" s="148"/>
      <c r="C57" s="149"/>
      <c r="D57" s="150" t="s">
        <v>371</v>
      </c>
      <c r="E57" s="151"/>
      <c r="F57" s="151"/>
      <c r="G57" s="151"/>
      <c r="H57" s="151"/>
      <c r="I57" s="152"/>
      <c r="J57" s="153">
        <f>J83</f>
        <v>0</v>
      </c>
      <c r="K57" s="154"/>
    </row>
    <row r="58" spans="2:47" s="8" customFormat="1" ht="19.899999999999999" customHeight="1">
      <c r="B58" s="155"/>
      <c r="C58" s="156"/>
      <c r="D58" s="157" t="s">
        <v>2159</v>
      </c>
      <c r="E58" s="158"/>
      <c r="F58" s="158"/>
      <c r="G58" s="158"/>
      <c r="H58" s="158"/>
      <c r="I58" s="159"/>
      <c r="J58" s="160">
        <f>J84</f>
        <v>0</v>
      </c>
      <c r="K58" s="161"/>
    </row>
    <row r="59" spans="2:47" s="7" customFormat="1" ht="24.95" customHeight="1">
      <c r="B59" s="148"/>
      <c r="C59" s="149"/>
      <c r="D59" s="150" t="s">
        <v>2160</v>
      </c>
      <c r="E59" s="151"/>
      <c r="F59" s="151"/>
      <c r="G59" s="151"/>
      <c r="H59" s="151"/>
      <c r="I59" s="152"/>
      <c r="J59" s="153">
        <f>J96</f>
        <v>0</v>
      </c>
      <c r="K59" s="154"/>
    </row>
    <row r="60" spans="2:47" s="7" customFormat="1" ht="24.95" customHeight="1">
      <c r="B60" s="148"/>
      <c r="C60" s="149"/>
      <c r="D60" s="150" t="s">
        <v>1788</v>
      </c>
      <c r="E60" s="151"/>
      <c r="F60" s="151"/>
      <c r="G60" s="151"/>
      <c r="H60" s="151"/>
      <c r="I60" s="152"/>
      <c r="J60" s="153">
        <f>J98</f>
        <v>0</v>
      </c>
      <c r="K60" s="154"/>
    </row>
    <row r="61" spans="2:47" s="8" customFormat="1" ht="19.899999999999999" customHeight="1">
      <c r="B61" s="155"/>
      <c r="C61" s="156"/>
      <c r="D61" s="157" t="s">
        <v>1789</v>
      </c>
      <c r="E61" s="158"/>
      <c r="F61" s="158"/>
      <c r="G61" s="158"/>
      <c r="H61" s="158"/>
      <c r="I61" s="159"/>
      <c r="J61" s="160">
        <f>J99</f>
        <v>0</v>
      </c>
      <c r="K61" s="161"/>
    </row>
    <row r="62" spans="2:47" s="8" customFormat="1" ht="19.899999999999999" customHeight="1">
      <c r="B62" s="155"/>
      <c r="C62" s="156"/>
      <c r="D62" s="157" t="s">
        <v>1790</v>
      </c>
      <c r="E62" s="158"/>
      <c r="F62" s="158"/>
      <c r="G62" s="158"/>
      <c r="H62" s="158"/>
      <c r="I62" s="159"/>
      <c r="J62" s="160">
        <f>J101</f>
        <v>0</v>
      </c>
      <c r="K62" s="161"/>
    </row>
    <row r="63" spans="2:47" s="1" customFormat="1" ht="21.75" customHeight="1">
      <c r="B63" s="40"/>
      <c r="C63" s="41"/>
      <c r="D63" s="41"/>
      <c r="E63" s="41"/>
      <c r="F63" s="41"/>
      <c r="G63" s="41"/>
      <c r="H63" s="41"/>
      <c r="I63" s="117"/>
      <c r="J63" s="41"/>
      <c r="K63" s="44"/>
    </row>
    <row r="64" spans="2:47"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0000000000003" customHeight="1">
      <c r="B69" s="40"/>
      <c r="C69" s="61" t="s">
        <v>152</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16.5" customHeight="1">
      <c r="B72" s="40"/>
      <c r="C72" s="62"/>
      <c r="D72" s="62"/>
      <c r="E72" s="378" t="str">
        <f>E7</f>
        <v>Náměstí Hloubětín</v>
      </c>
      <c r="F72" s="379"/>
      <c r="G72" s="379"/>
      <c r="H72" s="379"/>
      <c r="I72" s="162"/>
      <c r="J72" s="62"/>
      <c r="K72" s="62"/>
      <c r="L72" s="60"/>
    </row>
    <row r="73" spans="2:12" s="1" customFormat="1" ht="14.45" customHeight="1">
      <c r="B73" s="40"/>
      <c r="C73" s="64" t="s">
        <v>139</v>
      </c>
      <c r="D73" s="62"/>
      <c r="E73" s="62"/>
      <c r="F73" s="62"/>
      <c r="G73" s="62"/>
      <c r="H73" s="62"/>
      <c r="I73" s="162"/>
      <c r="J73" s="62"/>
      <c r="K73" s="62"/>
      <c r="L73" s="60"/>
    </row>
    <row r="74" spans="2:12" s="1" customFormat="1" ht="17.25" customHeight="1">
      <c r="B74" s="40"/>
      <c r="C74" s="62"/>
      <c r="D74" s="62"/>
      <c r="E74" s="353" t="str">
        <f>E9</f>
        <v>TZB vnitřky_SO 0 (1) - TZB vnitřky_SO 01 - vzduchot...</v>
      </c>
      <c r="F74" s="380"/>
      <c r="G74" s="380"/>
      <c r="H74" s="380"/>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23</v>
      </c>
      <c r="D76" s="62"/>
      <c r="E76" s="62"/>
      <c r="F76" s="163" t="str">
        <f>F12</f>
        <v xml:space="preserve"> </v>
      </c>
      <c r="G76" s="62"/>
      <c r="H76" s="62"/>
      <c r="I76" s="164" t="s">
        <v>25</v>
      </c>
      <c r="J76" s="72" t="str">
        <f>IF(J12="","",J12)</f>
        <v>6. 6. 2018</v>
      </c>
      <c r="K76" s="62"/>
      <c r="L76" s="60"/>
    </row>
    <row r="77" spans="2:12" s="1" customFormat="1" ht="6.95" customHeight="1">
      <c r="B77" s="40"/>
      <c r="C77" s="62"/>
      <c r="D77" s="62"/>
      <c r="E77" s="62"/>
      <c r="F77" s="62"/>
      <c r="G77" s="62"/>
      <c r="H77" s="62"/>
      <c r="I77" s="162"/>
      <c r="J77" s="62"/>
      <c r="K77" s="62"/>
      <c r="L77" s="60"/>
    </row>
    <row r="78" spans="2:12" s="1" customFormat="1">
      <c r="B78" s="40"/>
      <c r="C78" s="64" t="s">
        <v>27</v>
      </c>
      <c r="D78" s="62"/>
      <c r="E78" s="62"/>
      <c r="F78" s="163" t="str">
        <f>E15</f>
        <v xml:space="preserve"> </v>
      </c>
      <c r="G78" s="62"/>
      <c r="H78" s="62"/>
      <c r="I78" s="164" t="s">
        <v>33</v>
      </c>
      <c r="J78" s="163" t="str">
        <f>E21</f>
        <v xml:space="preserve"> </v>
      </c>
      <c r="K78" s="62"/>
      <c r="L78" s="60"/>
    </row>
    <row r="79" spans="2:12" s="1" customFormat="1" ht="14.45" customHeight="1">
      <c r="B79" s="40"/>
      <c r="C79" s="64" t="s">
        <v>31</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65" s="9" customFormat="1" ht="29.25" customHeight="1">
      <c r="B81" s="165"/>
      <c r="C81" s="166" t="s">
        <v>153</v>
      </c>
      <c r="D81" s="167" t="s">
        <v>56</v>
      </c>
      <c r="E81" s="167" t="s">
        <v>52</v>
      </c>
      <c r="F81" s="167" t="s">
        <v>154</v>
      </c>
      <c r="G81" s="167" t="s">
        <v>155</v>
      </c>
      <c r="H81" s="167" t="s">
        <v>156</v>
      </c>
      <c r="I81" s="168" t="s">
        <v>157</v>
      </c>
      <c r="J81" s="167" t="s">
        <v>143</v>
      </c>
      <c r="K81" s="169" t="s">
        <v>158</v>
      </c>
      <c r="L81" s="170"/>
      <c r="M81" s="80" t="s">
        <v>159</v>
      </c>
      <c r="N81" s="81" t="s">
        <v>41</v>
      </c>
      <c r="O81" s="81" t="s">
        <v>160</v>
      </c>
      <c r="P81" s="81" t="s">
        <v>161</v>
      </c>
      <c r="Q81" s="81" t="s">
        <v>162</v>
      </c>
      <c r="R81" s="81" t="s">
        <v>163</v>
      </c>
      <c r="S81" s="81" t="s">
        <v>164</v>
      </c>
      <c r="T81" s="82" t="s">
        <v>165</v>
      </c>
    </row>
    <row r="82" spans="2:65" s="1" customFormat="1" ht="29.25" customHeight="1">
      <c r="B82" s="40"/>
      <c r="C82" s="86" t="s">
        <v>144</v>
      </c>
      <c r="D82" s="62"/>
      <c r="E82" s="62"/>
      <c r="F82" s="62"/>
      <c r="G82" s="62"/>
      <c r="H82" s="62"/>
      <c r="I82" s="162"/>
      <c r="J82" s="171">
        <f>BK82</f>
        <v>0</v>
      </c>
      <c r="K82" s="62"/>
      <c r="L82" s="60"/>
      <c r="M82" s="83"/>
      <c r="N82" s="84"/>
      <c r="O82" s="84"/>
      <c r="P82" s="172">
        <f>P83+P96+P98</f>
        <v>0</v>
      </c>
      <c r="Q82" s="84"/>
      <c r="R82" s="172">
        <f>R83+R96+R98</f>
        <v>0</v>
      </c>
      <c r="S82" s="84"/>
      <c r="T82" s="173">
        <f>T83+T96+T98</f>
        <v>0</v>
      </c>
      <c r="AT82" s="23" t="s">
        <v>70</v>
      </c>
      <c r="AU82" s="23" t="s">
        <v>145</v>
      </c>
      <c r="BK82" s="174">
        <f>BK83+BK96+BK98</f>
        <v>0</v>
      </c>
    </row>
    <row r="83" spans="2:65" s="10" customFormat="1" ht="37.35" customHeight="1">
      <c r="B83" s="175"/>
      <c r="C83" s="176"/>
      <c r="D83" s="177" t="s">
        <v>70</v>
      </c>
      <c r="E83" s="178" t="s">
        <v>561</v>
      </c>
      <c r="F83" s="178" t="s">
        <v>562</v>
      </c>
      <c r="G83" s="176"/>
      <c r="H83" s="176"/>
      <c r="I83" s="179"/>
      <c r="J83" s="180">
        <f>BK83</f>
        <v>0</v>
      </c>
      <c r="K83" s="176"/>
      <c r="L83" s="181"/>
      <c r="M83" s="182"/>
      <c r="N83" s="183"/>
      <c r="O83" s="183"/>
      <c r="P83" s="184">
        <f>P84</f>
        <v>0</v>
      </c>
      <c r="Q83" s="183"/>
      <c r="R83" s="184">
        <f>R84</f>
        <v>0</v>
      </c>
      <c r="S83" s="183"/>
      <c r="T83" s="185">
        <f>T84</f>
        <v>0</v>
      </c>
      <c r="AR83" s="186" t="s">
        <v>79</v>
      </c>
      <c r="AT83" s="187" t="s">
        <v>70</v>
      </c>
      <c r="AU83" s="187" t="s">
        <v>71</v>
      </c>
      <c r="AY83" s="186" t="s">
        <v>168</v>
      </c>
      <c r="BK83" s="188">
        <f>BK84</f>
        <v>0</v>
      </c>
    </row>
    <row r="84" spans="2:65" s="10" customFormat="1" ht="19.899999999999999" customHeight="1">
      <c r="B84" s="175"/>
      <c r="C84" s="176"/>
      <c r="D84" s="177" t="s">
        <v>70</v>
      </c>
      <c r="E84" s="189" t="s">
        <v>2161</v>
      </c>
      <c r="F84" s="189" t="s">
        <v>2162</v>
      </c>
      <c r="G84" s="176"/>
      <c r="H84" s="176"/>
      <c r="I84" s="179"/>
      <c r="J84" s="190">
        <f>BK84</f>
        <v>0</v>
      </c>
      <c r="K84" s="176"/>
      <c r="L84" s="181"/>
      <c r="M84" s="182"/>
      <c r="N84" s="183"/>
      <c r="O84" s="183"/>
      <c r="P84" s="184">
        <f>SUM(P85:P95)</f>
        <v>0</v>
      </c>
      <c r="Q84" s="183"/>
      <c r="R84" s="184">
        <f>SUM(R85:R95)</f>
        <v>0</v>
      </c>
      <c r="S84" s="183"/>
      <c r="T84" s="185">
        <f>SUM(T85:T95)</f>
        <v>0</v>
      </c>
      <c r="AR84" s="186" t="s">
        <v>79</v>
      </c>
      <c r="AT84" s="187" t="s">
        <v>70</v>
      </c>
      <c r="AU84" s="187" t="s">
        <v>79</v>
      </c>
      <c r="AY84" s="186" t="s">
        <v>168</v>
      </c>
      <c r="BK84" s="188">
        <f>SUM(BK85:BK95)</f>
        <v>0</v>
      </c>
    </row>
    <row r="85" spans="2:65" s="1" customFormat="1" ht="16.5" customHeight="1">
      <c r="B85" s="40"/>
      <c r="C85" s="191" t="s">
        <v>79</v>
      </c>
      <c r="D85" s="191" t="s">
        <v>170</v>
      </c>
      <c r="E85" s="192" t="s">
        <v>2163</v>
      </c>
      <c r="F85" s="193" t="s">
        <v>2164</v>
      </c>
      <c r="G85" s="194" t="s">
        <v>458</v>
      </c>
      <c r="H85" s="195">
        <v>1</v>
      </c>
      <c r="I85" s="196"/>
      <c r="J85" s="197">
        <f t="shared" ref="J85:J95" si="0">ROUND(I85*H85,2)</f>
        <v>0</v>
      </c>
      <c r="K85" s="193" t="s">
        <v>21</v>
      </c>
      <c r="L85" s="60"/>
      <c r="M85" s="198" t="s">
        <v>21</v>
      </c>
      <c r="N85" s="199" t="s">
        <v>42</v>
      </c>
      <c r="O85" s="41"/>
      <c r="P85" s="200">
        <f t="shared" ref="P85:P95" si="1">O85*H85</f>
        <v>0</v>
      </c>
      <c r="Q85" s="200">
        <v>0</v>
      </c>
      <c r="R85" s="200">
        <f t="shared" ref="R85:R95" si="2">Q85*H85</f>
        <v>0</v>
      </c>
      <c r="S85" s="200">
        <v>0</v>
      </c>
      <c r="T85" s="201">
        <f t="shared" ref="T85:T95" si="3">S85*H85</f>
        <v>0</v>
      </c>
      <c r="AR85" s="23" t="s">
        <v>175</v>
      </c>
      <c r="AT85" s="23" t="s">
        <v>170</v>
      </c>
      <c r="AU85" s="23" t="s">
        <v>81</v>
      </c>
      <c r="AY85" s="23" t="s">
        <v>168</v>
      </c>
      <c r="BE85" s="202">
        <f t="shared" ref="BE85:BE95" si="4">IF(N85="základní",J85,0)</f>
        <v>0</v>
      </c>
      <c r="BF85" s="202">
        <f t="shared" ref="BF85:BF95" si="5">IF(N85="snížená",J85,0)</f>
        <v>0</v>
      </c>
      <c r="BG85" s="202">
        <f t="shared" ref="BG85:BG95" si="6">IF(N85="zákl. přenesená",J85,0)</f>
        <v>0</v>
      </c>
      <c r="BH85" s="202">
        <f t="shared" ref="BH85:BH95" si="7">IF(N85="sníž. přenesená",J85,0)</f>
        <v>0</v>
      </c>
      <c r="BI85" s="202">
        <f t="shared" ref="BI85:BI95" si="8">IF(N85="nulová",J85,0)</f>
        <v>0</v>
      </c>
      <c r="BJ85" s="23" t="s">
        <v>79</v>
      </c>
      <c r="BK85" s="202">
        <f t="shared" ref="BK85:BK95" si="9">ROUND(I85*H85,2)</f>
        <v>0</v>
      </c>
      <c r="BL85" s="23" t="s">
        <v>175</v>
      </c>
      <c r="BM85" s="23" t="s">
        <v>81</v>
      </c>
    </row>
    <row r="86" spans="2:65" s="1" customFormat="1" ht="16.5" customHeight="1">
      <c r="B86" s="40"/>
      <c r="C86" s="191" t="s">
        <v>81</v>
      </c>
      <c r="D86" s="191" t="s">
        <v>170</v>
      </c>
      <c r="E86" s="192" t="s">
        <v>2165</v>
      </c>
      <c r="F86" s="193" t="s">
        <v>2166</v>
      </c>
      <c r="G86" s="194" t="s">
        <v>458</v>
      </c>
      <c r="H86" s="195">
        <v>1</v>
      </c>
      <c r="I86" s="196"/>
      <c r="J86" s="197">
        <f t="shared" si="0"/>
        <v>0</v>
      </c>
      <c r="K86" s="193" t="s">
        <v>21</v>
      </c>
      <c r="L86" s="60"/>
      <c r="M86" s="198" t="s">
        <v>21</v>
      </c>
      <c r="N86" s="199" t="s">
        <v>42</v>
      </c>
      <c r="O86" s="41"/>
      <c r="P86" s="200">
        <f t="shared" si="1"/>
        <v>0</v>
      </c>
      <c r="Q86" s="200">
        <v>0</v>
      </c>
      <c r="R86" s="200">
        <f t="shared" si="2"/>
        <v>0</v>
      </c>
      <c r="S86" s="200">
        <v>0</v>
      </c>
      <c r="T86" s="201">
        <f t="shared" si="3"/>
        <v>0</v>
      </c>
      <c r="AR86" s="23" t="s">
        <v>175</v>
      </c>
      <c r="AT86" s="23" t="s">
        <v>170</v>
      </c>
      <c r="AU86" s="23" t="s">
        <v>81</v>
      </c>
      <c r="AY86" s="23" t="s">
        <v>168</v>
      </c>
      <c r="BE86" s="202">
        <f t="shared" si="4"/>
        <v>0</v>
      </c>
      <c r="BF86" s="202">
        <f t="shared" si="5"/>
        <v>0</v>
      </c>
      <c r="BG86" s="202">
        <f t="shared" si="6"/>
        <v>0</v>
      </c>
      <c r="BH86" s="202">
        <f t="shared" si="7"/>
        <v>0</v>
      </c>
      <c r="BI86" s="202">
        <f t="shared" si="8"/>
        <v>0</v>
      </c>
      <c r="BJ86" s="23" t="s">
        <v>79</v>
      </c>
      <c r="BK86" s="202">
        <f t="shared" si="9"/>
        <v>0</v>
      </c>
      <c r="BL86" s="23" t="s">
        <v>175</v>
      </c>
      <c r="BM86" s="23" t="s">
        <v>175</v>
      </c>
    </row>
    <row r="87" spans="2:65" s="1" customFormat="1" ht="16.5" customHeight="1">
      <c r="B87" s="40"/>
      <c r="C87" s="191" t="s">
        <v>185</v>
      </c>
      <c r="D87" s="191" t="s">
        <v>170</v>
      </c>
      <c r="E87" s="192" t="s">
        <v>2167</v>
      </c>
      <c r="F87" s="193" t="s">
        <v>2168</v>
      </c>
      <c r="G87" s="194" t="s">
        <v>458</v>
      </c>
      <c r="H87" s="195">
        <v>1</v>
      </c>
      <c r="I87" s="196"/>
      <c r="J87" s="197">
        <f t="shared" si="0"/>
        <v>0</v>
      </c>
      <c r="K87" s="193" t="s">
        <v>21</v>
      </c>
      <c r="L87" s="60"/>
      <c r="M87" s="198" t="s">
        <v>21</v>
      </c>
      <c r="N87" s="199" t="s">
        <v>42</v>
      </c>
      <c r="O87" s="41"/>
      <c r="P87" s="200">
        <f t="shared" si="1"/>
        <v>0</v>
      </c>
      <c r="Q87" s="200">
        <v>0</v>
      </c>
      <c r="R87" s="200">
        <f t="shared" si="2"/>
        <v>0</v>
      </c>
      <c r="S87" s="200">
        <v>0</v>
      </c>
      <c r="T87" s="201">
        <f t="shared" si="3"/>
        <v>0</v>
      </c>
      <c r="AR87" s="23" t="s">
        <v>175</v>
      </c>
      <c r="AT87" s="23" t="s">
        <v>170</v>
      </c>
      <c r="AU87" s="23" t="s">
        <v>81</v>
      </c>
      <c r="AY87" s="23" t="s">
        <v>168</v>
      </c>
      <c r="BE87" s="202">
        <f t="shared" si="4"/>
        <v>0</v>
      </c>
      <c r="BF87" s="202">
        <f t="shared" si="5"/>
        <v>0</v>
      </c>
      <c r="BG87" s="202">
        <f t="shared" si="6"/>
        <v>0</v>
      </c>
      <c r="BH87" s="202">
        <f t="shared" si="7"/>
        <v>0</v>
      </c>
      <c r="BI87" s="202">
        <f t="shared" si="8"/>
        <v>0</v>
      </c>
      <c r="BJ87" s="23" t="s">
        <v>79</v>
      </c>
      <c r="BK87" s="202">
        <f t="shared" si="9"/>
        <v>0</v>
      </c>
      <c r="BL87" s="23" t="s">
        <v>175</v>
      </c>
      <c r="BM87" s="23" t="s">
        <v>198</v>
      </c>
    </row>
    <row r="88" spans="2:65" s="1" customFormat="1" ht="16.5" customHeight="1">
      <c r="B88" s="40"/>
      <c r="C88" s="191" t="s">
        <v>175</v>
      </c>
      <c r="D88" s="191" t="s">
        <v>170</v>
      </c>
      <c r="E88" s="192" t="s">
        <v>2169</v>
      </c>
      <c r="F88" s="193" t="s">
        <v>2170</v>
      </c>
      <c r="G88" s="194" t="s">
        <v>458</v>
      </c>
      <c r="H88" s="195">
        <v>1</v>
      </c>
      <c r="I88" s="196"/>
      <c r="J88" s="197">
        <f t="shared" si="0"/>
        <v>0</v>
      </c>
      <c r="K88" s="193" t="s">
        <v>21</v>
      </c>
      <c r="L88" s="60"/>
      <c r="M88" s="198" t="s">
        <v>21</v>
      </c>
      <c r="N88" s="199" t="s">
        <v>42</v>
      </c>
      <c r="O88" s="41"/>
      <c r="P88" s="200">
        <f t="shared" si="1"/>
        <v>0</v>
      </c>
      <c r="Q88" s="200">
        <v>0</v>
      </c>
      <c r="R88" s="200">
        <f t="shared" si="2"/>
        <v>0</v>
      </c>
      <c r="S88" s="200">
        <v>0</v>
      </c>
      <c r="T88" s="201">
        <f t="shared" si="3"/>
        <v>0</v>
      </c>
      <c r="AR88" s="23" t="s">
        <v>175</v>
      </c>
      <c r="AT88" s="23" t="s">
        <v>170</v>
      </c>
      <c r="AU88" s="23" t="s">
        <v>81</v>
      </c>
      <c r="AY88" s="23" t="s">
        <v>168</v>
      </c>
      <c r="BE88" s="202">
        <f t="shared" si="4"/>
        <v>0</v>
      </c>
      <c r="BF88" s="202">
        <f t="shared" si="5"/>
        <v>0</v>
      </c>
      <c r="BG88" s="202">
        <f t="shared" si="6"/>
        <v>0</v>
      </c>
      <c r="BH88" s="202">
        <f t="shared" si="7"/>
        <v>0</v>
      </c>
      <c r="BI88" s="202">
        <f t="shared" si="8"/>
        <v>0</v>
      </c>
      <c r="BJ88" s="23" t="s">
        <v>79</v>
      </c>
      <c r="BK88" s="202">
        <f t="shared" si="9"/>
        <v>0</v>
      </c>
      <c r="BL88" s="23" t="s">
        <v>175</v>
      </c>
      <c r="BM88" s="23" t="s">
        <v>208</v>
      </c>
    </row>
    <row r="89" spans="2:65" s="1" customFormat="1" ht="16.5" customHeight="1">
      <c r="B89" s="40"/>
      <c r="C89" s="191" t="s">
        <v>192</v>
      </c>
      <c r="D89" s="191" t="s">
        <v>170</v>
      </c>
      <c r="E89" s="192" t="s">
        <v>2171</v>
      </c>
      <c r="F89" s="193" t="s">
        <v>2172</v>
      </c>
      <c r="G89" s="194" t="s">
        <v>458</v>
      </c>
      <c r="H89" s="195">
        <v>1</v>
      </c>
      <c r="I89" s="196"/>
      <c r="J89" s="197">
        <f t="shared" si="0"/>
        <v>0</v>
      </c>
      <c r="K89" s="193" t="s">
        <v>21</v>
      </c>
      <c r="L89" s="60"/>
      <c r="M89" s="198" t="s">
        <v>21</v>
      </c>
      <c r="N89" s="199" t="s">
        <v>42</v>
      </c>
      <c r="O89" s="41"/>
      <c r="P89" s="200">
        <f t="shared" si="1"/>
        <v>0</v>
      </c>
      <c r="Q89" s="200">
        <v>0</v>
      </c>
      <c r="R89" s="200">
        <f t="shared" si="2"/>
        <v>0</v>
      </c>
      <c r="S89" s="200">
        <v>0</v>
      </c>
      <c r="T89" s="201">
        <f t="shared" si="3"/>
        <v>0</v>
      </c>
      <c r="AR89" s="23" t="s">
        <v>175</v>
      </c>
      <c r="AT89" s="23" t="s">
        <v>170</v>
      </c>
      <c r="AU89" s="23" t="s">
        <v>81</v>
      </c>
      <c r="AY89" s="23" t="s">
        <v>168</v>
      </c>
      <c r="BE89" s="202">
        <f t="shared" si="4"/>
        <v>0</v>
      </c>
      <c r="BF89" s="202">
        <f t="shared" si="5"/>
        <v>0</v>
      </c>
      <c r="BG89" s="202">
        <f t="shared" si="6"/>
        <v>0</v>
      </c>
      <c r="BH89" s="202">
        <f t="shared" si="7"/>
        <v>0</v>
      </c>
      <c r="BI89" s="202">
        <f t="shared" si="8"/>
        <v>0</v>
      </c>
      <c r="BJ89" s="23" t="s">
        <v>79</v>
      </c>
      <c r="BK89" s="202">
        <f t="shared" si="9"/>
        <v>0</v>
      </c>
      <c r="BL89" s="23" t="s">
        <v>175</v>
      </c>
      <c r="BM89" s="23" t="s">
        <v>217</v>
      </c>
    </row>
    <row r="90" spans="2:65" s="1" customFormat="1" ht="16.5" customHeight="1">
      <c r="B90" s="40"/>
      <c r="C90" s="191" t="s">
        <v>198</v>
      </c>
      <c r="D90" s="191" t="s">
        <v>170</v>
      </c>
      <c r="E90" s="192" t="s">
        <v>2173</v>
      </c>
      <c r="F90" s="193" t="s">
        <v>2174</v>
      </c>
      <c r="G90" s="194" t="s">
        <v>458</v>
      </c>
      <c r="H90" s="195">
        <v>1</v>
      </c>
      <c r="I90" s="196"/>
      <c r="J90" s="197">
        <f t="shared" si="0"/>
        <v>0</v>
      </c>
      <c r="K90" s="193" t="s">
        <v>21</v>
      </c>
      <c r="L90" s="60"/>
      <c r="M90" s="198" t="s">
        <v>21</v>
      </c>
      <c r="N90" s="199" t="s">
        <v>42</v>
      </c>
      <c r="O90" s="41"/>
      <c r="P90" s="200">
        <f t="shared" si="1"/>
        <v>0</v>
      </c>
      <c r="Q90" s="200">
        <v>0</v>
      </c>
      <c r="R90" s="200">
        <f t="shared" si="2"/>
        <v>0</v>
      </c>
      <c r="S90" s="200">
        <v>0</v>
      </c>
      <c r="T90" s="201">
        <f t="shared" si="3"/>
        <v>0</v>
      </c>
      <c r="AR90" s="23" t="s">
        <v>175</v>
      </c>
      <c r="AT90" s="23" t="s">
        <v>170</v>
      </c>
      <c r="AU90" s="23" t="s">
        <v>81</v>
      </c>
      <c r="AY90" s="23" t="s">
        <v>168</v>
      </c>
      <c r="BE90" s="202">
        <f t="shared" si="4"/>
        <v>0</v>
      </c>
      <c r="BF90" s="202">
        <f t="shared" si="5"/>
        <v>0</v>
      </c>
      <c r="BG90" s="202">
        <f t="shared" si="6"/>
        <v>0</v>
      </c>
      <c r="BH90" s="202">
        <f t="shared" si="7"/>
        <v>0</v>
      </c>
      <c r="BI90" s="202">
        <f t="shared" si="8"/>
        <v>0</v>
      </c>
      <c r="BJ90" s="23" t="s">
        <v>79</v>
      </c>
      <c r="BK90" s="202">
        <f t="shared" si="9"/>
        <v>0</v>
      </c>
      <c r="BL90" s="23" t="s">
        <v>175</v>
      </c>
      <c r="BM90" s="23" t="s">
        <v>227</v>
      </c>
    </row>
    <row r="91" spans="2:65" s="1" customFormat="1" ht="16.5" customHeight="1">
      <c r="B91" s="40"/>
      <c r="C91" s="191" t="s">
        <v>202</v>
      </c>
      <c r="D91" s="191" t="s">
        <v>170</v>
      </c>
      <c r="E91" s="192" t="s">
        <v>2175</v>
      </c>
      <c r="F91" s="193" t="s">
        <v>2176</v>
      </c>
      <c r="G91" s="194" t="s">
        <v>458</v>
      </c>
      <c r="H91" s="195">
        <v>7</v>
      </c>
      <c r="I91" s="196"/>
      <c r="J91" s="197">
        <f t="shared" si="0"/>
        <v>0</v>
      </c>
      <c r="K91" s="193" t="s">
        <v>21</v>
      </c>
      <c r="L91" s="60"/>
      <c r="M91" s="198" t="s">
        <v>21</v>
      </c>
      <c r="N91" s="199" t="s">
        <v>42</v>
      </c>
      <c r="O91" s="41"/>
      <c r="P91" s="200">
        <f t="shared" si="1"/>
        <v>0</v>
      </c>
      <c r="Q91" s="200">
        <v>0</v>
      </c>
      <c r="R91" s="200">
        <f t="shared" si="2"/>
        <v>0</v>
      </c>
      <c r="S91" s="200">
        <v>0</v>
      </c>
      <c r="T91" s="201">
        <f t="shared" si="3"/>
        <v>0</v>
      </c>
      <c r="AR91" s="23" t="s">
        <v>175</v>
      </c>
      <c r="AT91" s="23" t="s">
        <v>170</v>
      </c>
      <c r="AU91" s="23" t="s">
        <v>81</v>
      </c>
      <c r="AY91" s="23" t="s">
        <v>168</v>
      </c>
      <c r="BE91" s="202">
        <f t="shared" si="4"/>
        <v>0</v>
      </c>
      <c r="BF91" s="202">
        <f t="shared" si="5"/>
        <v>0</v>
      </c>
      <c r="BG91" s="202">
        <f t="shared" si="6"/>
        <v>0</v>
      </c>
      <c r="BH91" s="202">
        <f t="shared" si="7"/>
        <v>0</v>
      </c>
      <c r="BI91" s="202">
        <f t="shared" si="8"/>
        <v>0</v>
      </c>
      <c r="BJ91" s="23" t="s">
        <v>79</v>
      </c>
      <c r="BK91" s="202">
        <f t="shared" si="9"/>
        <v>0</v>
      </c>
      <c r="BL91" s="23" t="s">
        <v>175</v>
      </c>
      <c r="BM91" s="23" t="s">
        <v>239</v>
      </c>
    </row>
    <row r="92" spans="2:65" s="1" customFormat="1" ht="16.5" customHeight="1">
      <c r="B92" s="40"/>
      <c r="C92" s="191" t="s">
        <v>208</v>
      </c>
      <c r="D92" s="191" t="s">
        <v>170</v>
      </c>
      <c r="E92" s="192" t="s">
        <v>2177</v>
      </c>
      <c r="F92" s="193" t="s">
        <v>2178</v>
      </c>
      <c r="G92" s="194" t="s">
        <v>195</v>
      </c>
      <c r="H92" s="195">
        <v>28</v>
      </c>
      <c r="I92" s="196"/>
      <c r="J92" s="197">
        <f t="shared" si="0"/>
        <v>0</v>
      </c>
      <c r="K92" s="193" t="s">
        <v>21</v>
      </c>
      <c r="L92" s="60"/>
      <c r="M92" s="198" t="s">
        <v>21</v>
      </c>
      <c r="N92" s="199" t="s">
        <v>42</v>
      </c>
      <c r="O92" s="41"/>
      <c r="P92" s="200">
        <f t="shared" si="1"/>
        <v>0</v>
      </c>
      <c r="Q92" s="200">
        <v>0</v>
      </c>
      <c r="R92" s="200">
        <f t="shared" si="2"/>
        <v>0</v>
      </c>
      <c r="S92" s="200">
        <v>0</v>
      </c>
      <c r="T92" s="201">
        <f t="shared" si="3"/>
        <v>0</v>
      </c>
      <c r="AR92" s="23" t="s">
        <v>175</v>
      </c>
      <c r="AT92" s="23" t="s">
        <v>170</v>
      </c>
      <c r="AU92" s="23" t="s">
        <v>81</v>
      </c>
      <c r="AY92" s="23" t="s">
        <v>168</v>
      </c>
      <c r="BE92" s="202">
        <f t="shared" si="4"/>
        <v>0</v>
      </c>
      <c r="BF92" s="202">
        <f t="shared" si="5"/>
        <v>0</v>
      </c>
      <c r="BG92" s="202">
        <f t="shared" si="6"/>
        <v>0</v>
      </c>
      <c r="BH92" s="202">
        <f t="shared" si="7"/>
        <v>0</v>
      </c>
      <c r="BI92" s="202">
        <f t="shared" si="8"/>
        <v>0</v>
      </c>
      <c r="BJ92" s="23" t="s">
        <v>79</v>
      </c>
      <c r="BK92" s="202">
        <f t="shared" si="9"/>
        <v>0</v>
      </c>
      <c r="BL92" s="23" t="s">
        <v>175</v>
      </c>
      <c r="BM92" s="23" t="s">
        <v>427</v>
      </c>
    </row>
    <row r="93" spans="2:65" s="1" customFormat="1" ht="16.5" customHeight="1">
      <c r="B93" s="40"/>
      <c r="C93" s="191" t="s">
        <v>212</v>
      </c>
      <c r="D93" s="191" t="s">
        <v>170</v>
      </c>
      <c r="E93" s="192" t="s">
        <v>2179</v>
      </c>
      <c r="F93" s="193" t="s">
        <v>2180</v>
      </c>
      <c r="G93" s="194" t="s">
        <v>195</v>
      </c>
      <c r="H93" s="195">
        <v>3</v>
      </c>
      <c r="I93" s="196"/>
      <c r="J93" s="197">
        <f t="shared" si="0"/>
        <v>0</v>
      </c>
      <c r="K93" s="193" t="s">
        <v>21</v>
      </c>
      <c r="L93" s="60"/>
      <c r="M93" s="198" t="s">
        <v>21</v>
      </c>
      <c r="N93" s="199" t="s">
        <v>42</v>
      </c>
      <c r="O93" s="41"/>
      <c r="P93" s="200">
        <f t="shared" si="1"/>
        <v>0</v>
      </c>
      <c r="Q93" s="200">
        <v>0</v>
      </c>
      <c r="R93" s="200">
        <f t="shared" si="2"/>
        <v>0</v>
      </c>
      <c r="S93" s="200">
        <v>0</v>
      </c>
      <c r="T93" s="201">
        <f t="shared" si="3"/>
        <v>0</v>
      </c>
      <c r="AR93" s="23" t="s">
        <v>175</v>
      </c>
      <c r="AT93" s="23" t="s">
        <v>170</v>
      </c>
      <c r="AU93" s="23" t="s">
        <v>81</v>
      </c>
      <c r="AY93" s="23" t="s">
        <v>168</v>
      </c>
      <c r="BE93" s="202">
        <f t="shared" si="4"/>
        <v>0</v>
      </c>
      <c r="BF93" s="202">
        <f t="shared" si="5"/>
        <v>0</v>
      </c>
      <c r="BG93" s="202">
        <f t="shared" si="6"/>
        <v>0</v>
      </c>
      <c r="BH93" s="202">
        <f t="shared" si="7"/>
        <v>0</v>
      </c>
      <c r="BI93" s="202">
        <f t="shared" si="8"/>
        <v>0</v>
      </c>
      <c r="BJ93" s="23" t="s">
        <v>79</v>
      </c>
      <c r="BK93" s="202">
        <f t="shared" si="9"/>
        <v>0</v>
      </c>
      <c r="BL93" s="23" t="s">
        <v>175</v>
      </c>
      <c r="BM93" s="23" t="s">
        <v>259</v>
      </c>
    </row>
    <row r="94" spans="2:65" s="1" customFormat="1" ht="38.25" customHeight="1">
      <c r="B94" s="40"/>
      <c r="C94" s="191" t="s">
        <v>217</v>
      </c>
      <c r="D94" s="191" t="s">
        <v>170</v>
      </c>
      <c r="E94" s="192" t="s">
        <v>2181</v>
      </c>
      <c r="F94" s="193" t="s">
        <v>2182</v>
      </c>
      <c r="G94" s="194" t="s">
        <v>235</v>
      </c>
      <c r="H94" s="195">
        <v>0.5</v>
      </c>
      <c r="I94" s="196"/>
      <c r="J94" s="197">
        <f t="shared" si="0"/>
        <v>0</v>
      </c>
      <c r="K94" s="193" t="s">
        <v>174</v>
      </c>
      <c r="L94" s="60"/>
      <c r="M94" s="198" t="s">
        <v>21</v>
      </c>
      <c r="N94" s="199" t="s">
        <v>42</v>
      </c>
      <c r="O94" s="41"/>
      <c r="P94" s="200">
        <f t="shared" si="1"/>
        <v>0</v>
      </c>
      <c r="Q94" s="200">
        <v>0</v>
      </c>
      <c r="R94" s="200">
        <f t="shared" si="2"/>
        <v>0</v>
      </c>
      <c r="S94" s="200">
        <v>0</v>
      </c>
      <c r="T94" s="201">
        <f t="shared" si="3"/>
        <v>0</v>
      </c>
      <c r="AR94" s="23" t="s">
        <v>175</v>
      </c>
      <c r="AT94" s="23" t="s">
        <v>170</v>
      </c>
      <c r="AU94" s="23" t="s">
        <v>81</v>
      </c>
      <c r="AY94" s="23" t="s">
        <v>168</v>
      </c>
      <c r="BE94" s="202">
        <f t="shared" si="4"/>
        <v>0</v>
      </c>
      <c r="BF94" s="202">
        <f t="shared" si="5"/>
        <v>0</v>
      </c>
      <c r="BG94" s="202">
        <f t="shared" si="6"/>
        <v>0</v>
      </c>
      <c r="BH94" s="202">
        <f t="shared" si="7"/>
        <v>0</v>
      </c>
      <c r="BI94" s="202">
        <f t="shared" si="8"/>
        <v>0</v>
      </c>
      <c r="BJ94" s="23" t="s">
        <v>79</v>
      </c>
      <c r="BK94" s="202">
        <f t="shared" si="9"/>
        <v>0</v>
      </c>
      <c r="BL94" s="23" t="s">
        <v>175</v>
      </c>
      <c r="BM94" s="23" t="s">
        <v>270</v>
      </c>
    </row>
    <row r="95" spans="2:65" s="1" customFormat="1" ht="38.25" customHeight="1">
      <c r="B95" s="40"/>
      <c r="C95" s="191" t="s">
        <v>222</v>
      </c>
      <c r="D95" s="191" t="s">
        <v>170</v>
      </c>
      <c r="E95" s="192" t="s">
        <v>2183</v>
      </c>
      <c r="F95" s="193" t="s">
        <v>2184</v>
      </c>
      <c r="G95" s="194" t="s">
        <v>235</v>
      </c>
      <c r="H95" s="195">
        <v>0.5</v>
      </c>
      <c r="I95" s="196"/>
      <c r="J95" s="197">
        <f t="shared" si="0"/>
        <v>0</v>
      </c>
      <c r="K95" s="193" t="s">
        <v>174</v>
      </c>
      <c r="L95" s="60"/>
      <c r="M95" s="198" t="s">
        <v>21</v>
      </c>
      <c r="N95" s="199" t="s">
        <v>42</v>
      </c>
      <c r="O95" s="41"/>
      <c r="P95" s="200">
        <f t="shared" si="1"/>
        <v>0</v>
      </c>
      <c r="Q95" s="200">
        <v>0</v>
      </c>
      <c r="R95" s="200">
        <f t="shared" si="2"/>
        <v>0</v>
      </c>
      <c r="S95" s="200">
        <v>0</v>
      </c>
      <c r="T95" s="201">
        <f t="shared" si="3"/>
        <v>0</v>
      </c>
      <c r="AR95" s="23" t="s">
        <v>175</v>
      </c>
      <c r="AT95" s="23" t="s">
        <v>170</v>
      </c>
      <c r="AU95" s="23" t="s">
        <v>81</v>
      </c>
      <c r="AY95" s="23" t="s">
        <v>168</v>
      </c>
      <c r="BE95" s="202">
        <f t="shared" si="4"/>
        <v>0</v>
      </c>
      <c r="BF95" s="202">
        <f t="shared" si="5"/>
        <v>0</v>
      </c>
      <c r="BG95" s="202">
        <f t="shared" si="6"/>
        <v>0</v>
      </c>
      <c r="BH95" s="202">
        <f t="shared" si="7"/>
        <v>0</v>
      </c>
      <c r="BI95" s="202">
        <f t="shared" si="8"/>
        <v>0</v>
      </c>
      <c r="BJ95" s="23" t="s">
        <v>79</v>
      </c>
      <c r="BK95" s="202">
        <f t="shared" si="9"/>
        <v>0</v>
      </c>
      <c r="BL95" s="23" t="s">
        <v>175</v>
      </c>
      <c r="BM95" s="23" t="s">
        <v>279</v>
      </c>
    </row>
    <row r="96" spans="2:65" s="10" customFormat="1" ht="37.35" customHeight="1">
      <c r="B96" s="175"/>
      <c r="C96" s="176"/>
      <c r="D96" s="177" t="s">
        <v>70</v>
      </c>
      <c r="E96" s="178" t="s">
        <v>2185</v>
      </c>
      <c r="F96" s="178" t="s">
        <v>2186</v>
      </c>
      <c r="G96" s="176"/>
      <c r="H96" s="176"/>
      <c r="I96" s="179"/>
      <c r="J96" s="180">
        <f>BK96</f>
        <v>0</v>
      </c>
      <c r="K96" s="176"/>
      <c r="L96" s="181"/>
      <c r="M96" s="182"/>
      <c r="N96" s="183"/>
      <c r="O96" s="183"/>
      <c r="P96" s="184">
        <f>P97</f>
        <v>0</v>
      </c>
      <c r="Q96" s="183"/>
      <c r="R96" s="184">
        <f>R97</f>
        <v>0</v>
      </c>
      <c r="S96" s="183"/>
      <c r="T96" s="185">
        <f>T97</f>
        <v>0</v>
      </c>
      <c r="AR96" s="186" t="s">
        <v>175</v>
      </c>
      <c r="AT96" s="187" t="s">
        <v>70</v>
      </c>
      <c r="AU96" s="187" t="s">
        <v>71</v>
      </c>
      <c r="AY96" s="186" t="s">
        <v>168</v>
      </c>
      <c r="BK96" s="188">
        <f>BK97</f>
        <v>0</v>
      </c>
    </row>
    <row r="97" spans="2:65" s="1" customFormat="1" ht="25.5" customHeight="1">
      <c r="B97" s="40"/>
      <c r="C97" s="191" t="s">
        <v>227</v>
      </c>
      <c r="D97" s="191" t="s">
        <v>170</v>
      </c>
      <c r="E97" s="192" t="s">
        <v>2187</v>
      </c>
      <c r="F97" s="193" t="s">
        <v>2188</v>
      </c>
      <c r="G97" s="194" t="s">
        <v>1199</v>
      </c>
      <c r="H97" s="195">
        <v>20</v>
      </c>
      <c r="I97" s="196"/>
      <c r="J97" s="197">
        <f>ROUND(I97*H97,2)</f>
        <v>0</v>
      </c>
      <c r="K97" s="193" t="s">
        <v>174</v>
      </c>
      <c r="L97" s="60"/>
      <c r="M97" s="198" t="s">
        <v>21</v>
      </c>
      <c r="N97" s="199" t="s">
        <v>42</v>
      </c>
      <c r="O97" s="41"/>
      <c r="P97" s="200">
        <f>O97*H97</f>
        <v>0</v>
      </c>
      <c r="Q97" s="200">
        <v>0</v>
      </c>
      <c r="R97" s="200">
        <f>Q97*H97</f>
        <v>0</v>
      </c>
      <c r="S97" s="200">
        <v>0</v>
      </c>
      <c r="T97" s="201">
        <f>S97*H97</f>
        <v>0</v>
      </c>
      <c r="AR97" s="23" t="s">
        <v>2189</v>
      </c>
      <c r="AT97" s="23" t="s">
        <v>170</v>
      </c>
      <c r="AU97" s="23" t="s">
        <v>79</v>
      </c>
      <c r="AY97" s="23" t="s">
        <v>168</v>
      </c>
      <c r="BE97" s="202">
        <f>IF(N97="základní",J97,0)</f>
        <v>0</v>
      </c>
      <c r="BF97" s="202">
        <f>IF(N97="snížená",J97,0)</f>
        <v>0</v>
      </c>
      <c r="BG97" s="202">
        <f>IF(N97="zákl. přenesená",J97,0)</f>
        <v>0</v>
      </c>
      <c r="BH97" s="202">
        <f>IF(N97="sníž. přenesená",J97,0)</f>
        <v>0</v>
      </c>
      <c r="BI97" s="202">
        <f>IF(N97="nulová",J97,0)</f>
        <v>0</v>
      </c>
      <c r="BJ97" s="23" t="s">
        <v>79</v>
      </c>
      <c r="BK97" s="202">
        <f>ROUND(I97*H97,2)</f>
        <v>0</v>
      </c>
      <c r="BL97" s="23" t="s">
        <v>2189</v>
      </c>
      <c r="BM97" s="23" t="s">
        <v>289</v>
      </c>
    </row>
    <row r="98" spans="2:65" s="10" customFormat="1" ht="37.35" customHeight="1">
      <c r="B98" s="175"/>
      <c r="C98" s="176"/>
      <c r="D98" s="177" t="s">
        <v>70</v>
      </c>
      <c r="E98" s="178" t="s">
        <v>131</v>
      </c>
      <c r="F98" s="178" t="s">
        <v>1853</v>
      </c>
      <c r="G98" s="176"/>
      <c r="H98" s="176"/>
      <c r="I98" s="179"/>
      <c r="J98" s="180">
        <f>BK98</f>
        <v>0</v>
      </c>
      <c r="K98" s="176"/>
      <c r="L98" s="181"/>
      <c r="M98" s="182"/>
      <c r="N98" s="183"/>
      <c r="O98" s="183"/>
      <c r="P98" s="184">
        <f>P99+P101</f>
        <v>0</v>
      </c>
      <c r="Q98" s="183"/>
      <c r="R98" s="184">
        <f>R99+R101</f>
        <v>0</v>
      </c>
      <c r="S98" s="183"/>
      <c r="T98" s="185">
        <f>T99+T101</f>
        <v>0</v>
      </c>
      <c r="AR98" s="186" t="s">
        <v>192</v>
      </c>
      <c r="AT98" s="187" t="s">
        <v>70</v>
      </c>
      <c r="AU98" s="187" t="s">
        <v>71</v>
      </c>
      <c r="AY98" s="186" t="s">
        <v>168</v>
      </c>
      <c r="BK98" s="188">
        <f>BK99+BK101</f>
        <v>0</v>
      </c>
    </row>
    <row r="99" spans="2:65" s="10" customFormat="1" ht="19.899999999999999" customHeight="1">
      <c r="B99" s="175"/>
      <c r="C99" s="176"/>
      <c r="D99" s="177" t="s">
        <v>70</v>
      </c>
      <c r="E99" s="189" t="s">
        <v>1854</v>
      </c>
      <c r="F99" s="189" t="s">
        <v>1855</v>
      </c>
      <c r="G99" s="176"/>
      <c r="H99" s="176"/>
      <c r="I99" s="179"/>
      <c r="J99" s="190">
        <f>BK99</f>
        <v>0</v>
      </c>
      <c r="K99" s="176"/>
      <c r="L99" s="181"/>
      <c r="M99" s="182"/>
      <c r="N99" s="183"/>
      <c r="O99" s="183"/>
      <c r="P99" s="184">
        <f>P100</f>
        <v>0</v>
      </c>
      <c r="Q99" s="183"/>
      <c r="R99" s="184">
        <f>R100</f>
        <v>0</v>
      </c>
      <c r="S99" s="183"/>
      <c r="T99" s="185">
        <f>T100</f>
        <v>0</v>
      </c>
      <c r="AR99" s="186" t="s">
        <v>192</v>
      </c>
      <c r="AT99" s="187" t="s">
        <v>70</v>
      </c>
      <c r="AU99" s="187" t="s">
        <v>79</v>
      </c>
      <c r="AY99" s="186" t="s">
        <v>168</v>
      </c>
      <c r="BK99" s="188">
        <f>BK100</f>
        <v>0</v>
      </c>
    </row>
    <row r="100" spans="2:65" s="1" customFormat="1" ht="16.5" customHeight="1">
      <c r="B100" s="40"/>
      <c r="C100" s="191" t="s">
        <v>232</v>
      </c>
      <c r="D100" s="191" t="s">
        <v>170</v>
      </c>
      <c r="E100" s="192" t="s">
        <v>1858</v>
      </c>
      <c r="F100" s="193" t="s">
        <v>1208</v>
      </c>
      <c r="G100" s="194" t="s">
        <v>1840</v>
      </c>
      <c r="H100" s="195">
        <v>1</v>
      </c>
      <c r="I100" s="196"/>
      <c r="J100" s="197">
        <f>ROUND(I100*H100,2)</f>
        <v>0</v>
      </c>
      <c r="K100" s="193" t="s">
        <v>174</v>
      </c>
      <c r="L100" s="60"/>
      <c r="M100" s="198" t="s">
        <v>21</v>
      </c>
      <c r="N100" s="199" t="s">
        <v>42</v>
      </c>
      <c r="O100" s="41"/>
      <c r="P100" s="200">
        <f>O100*H100</f>
        <v>0</v>
      </c>
      <c r="Q100" s="200">
        <v>0</v>
      </c>
      <c r="R100" s="200">
        <f>Q100*H100</f>
        <v>0</v>
      </c>
      <c r="S100" s="200">
        <v>0</v>
      </c>
      <c r="T100" s="201">
        <f>S100*H100</f>
        <v>0</v>
      </c>
      <c r="AR100" s="23" t="s">
        <v>175</v>
      </c>
      <c r="AT100" s="23" t="s">
        <v>170</v>
      </c>
      <c r="AU100" s="23" t="s">
        <v>81</v>
      </c>
      <c r="AY100" s="23" t="s">
        <v>168</v>
      </c>
      <c r="BE100" s="202">
        <f>IF(N100="základní",J100,0)</f>
        <v>0</v>
      </c>
      <c r="BF100" s="202">
        <f>IF(N100="snížená",J100,0)</f>
        <v>0</v>
      </c>
      <c r="BG100" s="202">
        <f>IF(N100="zákl. přenesená",J100,0)</f>
        <v>0</v>
      </c>
      <c r="BH100" s="202">
        <f>IF(N100="sníž. přenesená",J100,0)</f>
        <v>0</v>
      </c>
      <c r="BI100" s="202">
        <f>IF(N100="nulová",J100,0)</f>
        <v>0</v>
      </c>
      <c r="BJ100" s="23" t="s">
        <v>79</v>
      </c>
      <c r="BK100" s="202">
        <f>ROUND(I100*H100,2)</f>
        <v>0</v>
      </c>
      <c r="BL100" s="23" t="s">
        <v>175</v>
      </c>
      <c r="BM100" s="23" t="s">
        <v>299</v>
      </c>
    </row>
    <row r="101" spans="2:65" s="10" customFormat="1" ht="29.85" customHeight="1">
      <c r="B101" s="175"/>
      <c r="C101" s="176"/>
      <c r="D101" s="177" t="s">
        <v>70</v>
      </c>
      <c r="E101" s="189" t="s">
        <v>1859</v>
      </c>
      <c r="F101" s="189" t="s">
        <v>1860</v>
      </c>
      <c r="G101" s="176"/>
      <c r="H101" s="176"/>
      <c r="I101" s="179"/>
      <c r="J101" s="190">
        <f>BK101</f>
        <v>0</v>
      </c>
      <c r="K101" s="176"/>
      <c r="L101" s="181"/>
      <c r="M101" s="182"/>
      <c r="N101" s="183"/>
      <c r="O101" s="183"/>
      <c r="P101" s="184">
        <f>P102</f>
        <v>0</v>
      </c>
      <c r="Q101" s="183"/>
      <c r="R101" s="184">
        <f>R102</f>
        <v>0</v>
      </c>
      <c r="S101" s="183"/>
      <c r="T101" s="185">
        <f>T102</f>
        <v>0</v>
      </c>
      <c r="AR101" s="186" t="s">
        <v>192</v>
      </c>
      <c r="AT101" s="187" t="s">
        <v>70</v>
      </c>
      <c r="AU101" s="187" t="s">
        <v>79</v>
      </c>
      <c r="AY101" s="186" t="s">
        <v>168</v>
      </c>
      <c r="BK101" s="188">
        <f>BK102</f>
        <v>0</v>
      </c>
    </row>
    <row r="102" spans="2:65" s="1" customFormat="1" ht="25.5" customHeight="1">
      <c r="B102" s="40"/>
      <c r="C102" s="191" t="s">
        <v>239</v>
      </c>
      <c r="D102" s="191" t="s">
        <v>170</v>
      </c>
      <c r="E102" s="192" t="s">
        <v>1861</v>
      </c>
      <c r="F102" s="193" t="s">
        <v>2190</v>
      </c>
      <c r="G102" s="194" t="s">
        <v>1840</v>
      </c>
      <c r="H102" s="195">
        <v>1</v>
      </c>
      <c r="I102" s="196"/>
      <c r="J102" s="197">
        <f>ROUND(I102*H102,2)</f>
        <v>0</v>
      </c>
      <c r="K102" s="193" t="s">
        <v>2191</v>
      </c>
      <c r="L102" s="60"/>
      <c r="M102" s="198" t="s">
        <v>21</v>
      </c>
      <c r="N102" s="241" t="s">
        <v>42</v>
      </c>
      <c r="O102" s="239"/>
      <c r="P102" s="242">
        <f>O102*H102</f>
        <v>0</v>
      </c>
      <c r="Q102" s="242">
        <v>0</v>
      </c>
      <c r="R102" s="242">
        <f>Q102*H102</f>
        <v>0</v>
      </c>
      <c r="S102" s="242">
        <v>0</v>
      </c>
      <c r="T102" s="243">
        <f>S102*H102</f>
        <v>0</v>
      </c>
      <c r="AR102" s="23" t="s">
        <v>175</v>
      </c>
      <c r="AT102" s="23" t="s">
        <v>170</v>
      </c>
      <c r="AU102" s="23" t="s">
        <v>81</v>
      </c>
      <c r="AY102" s="23" t="s">
        <v>168</v>
      </c>
      <c r="BE102" s="202">
        <f>IF(N102="základní",J102,0)</f>
        <v>0</v>
      </c>
      <c r="BF102" s="202">
        <f>IF(N102="snížená",J102,0)</f>
        <v>0</v>
      </c>
      <c r="BG102" s="202">
        <f>IF(N102="zákl. přenesená",J102,0)</f>
        <v>0</v>
      </c>
      <c r="BH102" s="202">
        <f>IF(N102="sníž. přenesená",J102,0)</f>
        <v>0</v>
      </c>
      <c r="BI102" s="202">
        <f>IF(N102="nulová",J102,0)</f>
        <v>0</v>
      </c>
      <c r="BJ102" s="23" t="s">
        <v>79</v>
      </c>
      <c r="BK102" s="202">
        <f>ROUND(I102*H102,2)</f>
        <v>0</v>
      </c>
      <c r="BL102" s="23" t="s">
        <v>175</v>
      </c>
      <c r="BM102" s="23" t="s">
        <v>308</v>
      </c>
    </row>
    <row r="103" spans="2:65" s="1" customFormat="1" ht="6.95" customHeight="1">
      <c r="B103" s="55"/>
      <c r="C103" s="56"/>
      <c r="D103" s="56"/>
      <c r="E103" s="56"/>
      <c r="F103" s="56"/>
      <c r="G103" s="56"/>
      <c r="H103" s="56"/>
      <c r="I103" s="138"/>
      <c r="J103" s="56"/>
      <c r="K103" s="56"/>
      <c r="L103" s="60"/>
    </row>
  </sheetData>
  <sheetProtection algorithmName="SHA-512" hashValue="Emvl7v+blilKEsS92RNziHENIS6NpUldchGYnfpHpxJUrU41naWp8P+0Z4yVCwgwdeQoBVEXBAFLqpJEWjStkQ==" saltValue="b7VYs0HfZHfT7HbvzN5w+G6/6xaOLYCE1IU1cQYVARJvK0/GIHeVCYbIJ4Ylq/ctb5sU5OsCH0cRB6IydR+z2w==" spinCount="100000" sheet="1" objects="1" scenarios="1" formatColumns="0" formatRows="0" autoFilter="0"/>
  <autoFilter ref="C81:K102"/>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126</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2192</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29</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ROUND(SUM(BE82:BE98), 2)</f>
        <v>0</v>
      </c>
      <c r="G30" s="41"/>
      <c r="H30" s="41"/>
      <c r="I30" s="130">
        <v>0.21</v>
      </c>
      <c r="J30" s="129">
        <f>ROUND(ROUND((SUM(BE82:BE98)), 2)*I30, 2)</f>
        <v>0</v>
      </c>
      <c r="K30" s="44"/>
    </row>
    <row r="31" spans="2:11" s="1" customFormat="1" ht="14.45" customHeight="1">
      <c r="B31" s="40"/>
      <c r="C31" s="41"/>
      <c r="D31" s="41"/>
      <c r="E31" s="48" t="s">
        <v>43</v>
      </c>
      <c r="F31" s="129">
        <f>ROUND(SUM(BF82:BF98), 2)</f>
        <v>0</v>
      </c>
      <c r="G31" s="41"/>
      <c r="H31" s="41"/>
      <c r="I31" s="130">
        <v>0.15</v>
      </c>
      <c r="J31" s="129">
        <f>ROUND(ROUND((SUM(BF82:BF98)), 2)*I31, 2)</f>
        <v>0</v>
      </c>
      <c r="K31" s="44"/>
    </row>
    <row r="32" spans="2:11" s="1" customFormat="1" ht="14.45" hidden="1" customHeight="1">
      <c r="B32" s="40"/>
      <c r="C32" s="41"/>
      <c r="D32" s="41"/>
      <c r="E32" s="48" t="s">
        <v>44</v>
      </c>
      <c r="F32" s="129">
        <f>ROUND(SUM(BG82:BG98), 2)</f>
        <v>0</v>
      </c>
      <c r="G32" s="41"/>
      <c r="H32" s="41"/>
      <c r="I32" s="130">
        <v>0.21</v>
      </c>
      <c r="J32" s="129">
        <v>0</v>
      </c>
      <c r="K32" s="44"/>
    </row>
    <row r="33" spans="2:11" s="1" customFormat="1" ht="14.45" hidden="1" customHeight="1">
      <c r="B33" s="40"/>
      <c r="C33" s="41"/>
      <c r="D33" s="41"/>
      <c r="E33" s="48" t="s">
        <v>45</v>
      </c>
      <c r="F33" s="129">
        <f>ROUND(SUM(BH82:BH98), 2)</f>
        <v>0</v>
      </c>
      <c r="G33" s="41"/>
      <c r="H33" s="41"/>
      <c r="I33" s="130">
        <v>0.15</v>
      </c>
      <c r="J33" s="129">
        <v>0</v>
      </c>
      <c r="K33" s="44"/>
    </row>
    <row r="34" spans="2:11" s="1" customFormat="1" ht="14.45" hidden="1" customHeight="1">
      <c r="B34" s="40"/>
      <c r="C34" s="41"/>
      <c r="D34" s="41"/>
      <c r="E34" s="48" t="s">
        <v>46</v>
      </c>
      <c r="F34" s="129">
        <f>ROUND(SUM(BI82:BI98),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TZB vnitřky_SO 0 (2) - TZB vnitřky_SO 01 - vytápění...</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J82</f>
        <v>0</v>
      </c>
      <c r="K56" s="44"/>
      <c r="AU56" s="23" t="s">
        <v>145</v>
      </c>
    </row>
    <row r="57" spans="2:47" s="7" customFormat="1" ht="24.95" customHeight="1">
      <c r="B57" s="148"/>
      <c r="C57" s="149"/>
      <c r="D57" s="150" t="s">
        <v>371</v>
      </c>
      <c r="E57" s="151"/>
      <c r="F57" s="151"/>
      <c r="G57" s="151"/>
      <c r="H57" s="151"/>
      <c r="I57" s="152"/>
      <c r="J57" s="153">
        <f>J83</f>
        <v>0</v>
      </c>
      <c r="K57" s="154"/>
    </row>
    <row r="58" spans="2:47" s="8" customFormat="1" ht="19.899999999999999" customHeight="1">
      <c r="B58" s="155"/>
      <c r="C58" s="156"/>
      <c r="D58" s="157" t="s">
        <v>2193</v>
      </c>
      <c r="E58" s="158"/>
      <c r="F58" s="158"/>
      <c r="G58" s="158"/>
      <c r="H58" s="158"/>
      <c r="I58" s="159"/>
      <c r="J58" s="160">
        <f>J84</f>
        <v>0</v>
      </c>
      <c r="K58" s="161"/>
    </row>
    <row r="59" spans="2:47" s="7" customFormat="1" ht="24.95" customHeight="1">
      <c r="B59" s="148"/>
      <c r="C59" s="149"/>
      <c r="D59" s="150" t="s">
        <v>2160</v>
      </c>
      <c r="E59" s="151"/>
      <c r="F59" s="151"/>
      <c r="G59" s="151"/>
      <c r="H59" s="151"/>
      <c r="I59" s="152"/>
      <c r="J59" s="153">
        <f>J92</f>
        <v>0</v>
      </c>
      <c r="K59" s="154"/>
    </row>
    <row r="60" spans="2:47" s="7" customFormat="1" ht="24.95" customHeight="1">
      <c r="B60" s="148"/>
      <c r="C60" s="149"/>
      <c r="D60" s="150" t="s">
        <v>1788</v>
      </c>
      <c r="E60" s="151"/>
      <c r="F60" s="151"/>
      <c r="G60" s="151"/>
      <c r="H60" s="151"/>
      <c r="I60" s="152"/>
      <c r="J60" s="153">
        <f>J94</f>
        <v>0</v>
      </c>
      <c r="K60" s="154"/>
    </row>
    <row r="61" spans="2:47" s="8" customFormat="1" ht="19.899999999999999" customHeight="1">
      <c r="B61" s="155"/>
      <c r="C61" s="156"/>
      <c r="D61" s="157" t="s">
        <v>1789</v>
      </c>
      <c r="E61" s="158"/>
      <c r="F61" s="158"/>
      <c r="G61" s="158"/>
      <c r="H61" s="158"/>
      <c r="I61" s="159"/>
      <c r="J61" s="160">
        <f>J95</f>
        <v>0</v>
      </c>
      <c r="K61" s="161"/>
    </row>
    <row r="62" spans="2:47" s="8" customFormat="1" ht="19.899999999999999" customHeight="1">
      <c r="B62" s="155"/>
      <c r="C62" s="156"/>
      <c r="D62" s="157" t="s">
        <v>1790</v>
      </c>
      <c r="E62" s="158"/>
      <c r="F62" s="158"/>
      <c r="G62" s="158"/>
      <c r="H62" s="158"/>
      <c r="I62" s="159"/>
      <c r="J62" s="160">
        <f>J97</f>
        <v>0</v>
      </c>
      <c r="K62" s="161"/>
    </row>
    <row r="63" spans="2:47" s="1" customFormat="1" ht="21.75" customHeight="1">
      <c r="B63" s="40"/>
      <c r="C63" s="41"/>
      <c r="D63" s="41"/>
      <c r="E63" s="41"/>
      <c r="F63" s="41"/>
      <c r="G63" s="41"/>
      <c r="H63" s="41"/>
      <c r="I63" s="117"/>
      <c r="J63" s="41"/>
      <c r="K63" s="44"/>
    </row>
    <row r="64" spans="2:47"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0000000000003" customHeight="1">
      <c r="B69" s="40"/>
      <c r="C69" s="61" t="s">
        <v>152</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16.5" customHeight="1">
      <c r="B72" s="40"/>
      <c r="C72" s="62"/>
      <c r="D72" s="62"/>
      <c r="E72" s="378" t="str">
        <f>E7</f>
        <v>Náměstí Hloubětín</v>
      </c>
      <c r="F72" s="379"/>
      <c r="G72" s="379"/>
      <c r="H72" s="379"/>
      <c r="I72" s="162"/>
      <c r="J72" s="62"/>
      <c r="K72" s="62"/>
      <c r="L72" s="60"/>
    </row>
    <row r="73" spans="2:12" s="1" customFormat="1" ht="14.45" customHeight="1">
      <c r="B73" s="40"/>
      <c r="C73" s="64" t="s">
        <v>139</v>
      </c>
      <c r="D73" s="62"/>
      <c r="E73" s="62"/>
      <c r="F73" s="62"/>
      <c r="G73" s="62"/>
      <c r="H73" s="62"/>
      <c r="I73" s="162"/>
      <c r="J73" s="62"/>
      <c r="K73" s="62"/>
      <c r="L73" s="60"/>
    </row>
    <row r="74" spans="2:12" s="1" customFormat="1" ht="17.25" customHeight="1">
      <c r="B74" s="40"/>
      <c r="C74" s="62"/>
      <c r="D74" s="62"/>
      <c r="E74" s="353" t="str">
        <f>E9</f>
        <v>TZB vnitřky_SO 0 (2) - TZB vnitřky_SO 01 - vytápění...</v>
      </c>
      <c r="F74" s="380"/>
      <c r="G74" s="380"/>
      <c r="H74" s="380"/>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23</v>
      </c>
      <c r="D76" s="62"/>
      <c r="E76" s="62"/>
      <c r="F76" s="163" t="str">
        <f>F12</f>
        <v xml:space="preserve"> </v>
      </c>
      <c r="G76" s="62"/>
      <c r="H76" s="62"/>
      <c r="I76" s="164" t="s">
        <v>25</v>
      </c>
      <c r="J76" s="72" t="str">
        <f>IF(J12="","",J12)</f>
        <v>6. 6. 2018</v>
      </c>
      <c r="K76" s="62"/>
      <c r="L76" s="60"/>
    </row>
    <row r="77" spans="2:12" s="1" customFormat="1" ht="6.95" customHeight="1">
      <c r="B77" s="40"/>
      <c r="C77" s="62"/>
      <c r="D77" s="62"/>
      <c r="E77" s="62"/>
      <c r="F77" s="62"/>
      <c r="G77" s="62"/>
      <c r="H77" s="62"/>
      <c r="I77" s="162"/>
      <c r="J77" s="62"/>
      <c r="K77" s="62"/>
      <c r="L77" s="60"/>
    </row>
    <row r="78" spans="2:12" s="1" customFormat="1">
      <c r="B78" s="40"/>
      <c r="C78" s="64" t="s">
        <v>27</v>
      </c>
      <c r="D78" s="62"/>
      <c r="E78" s="62"/>
      <c r="F78" s="163" t="str">
        <f>E15</f>
        <v xml:space="preserve"> </v>
      </c>
      <c r="G78" s="62"/>
      <c r="H78" s="62"/>
      <c r="I78" s="164" t="s">
        <v>33</v>
      </c>
      <c r="J78" s="163" t="str">
        <f>E21</f>
        <v xml:space="preserve"> </v>
      </c>
      <c r="K78" s="62"/>
      <c r="L78" s="60"/>
    </row>
    <row r="79" spans="2:12" s="1" customFormat="1" ht="14.45" customHeight="1">
      <c r="B79" s="40"/>
      <c r="C79" s="64" t="s">
        <v>31</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65" s="9" customFormat="1" ht="29.25" customHeight="1">
      <c r="B81" s="165"/>
      <c r="C81" s="166" t="s">
        <v>153</v>
      </c>
      <c r="D81" s="167" t="s">
        <v>56</v>
      </c>
      <c r="E81" s="167" t="s">
        <v>52</v>
      </c>
      <c r="F81" s="167" t="s">
        <v>154</v>
      </c>
      <c r="G81" s="167" t="s">
        <v>155</v>
      </c>
      <c r="H81" s="167" t="s">
        <v>156</v>
      </c>
      <c r="I81" s="168" t="s">
        <v>157</v>
      </c>
      <c r="J81" s="167" t="s">
        <v>143</v>
      </c>
      <c r="K81" s="169" t="s">
        <v>158</v>
      </c>
      <c r="L81" s="170"/>
      <c r="M81" s="80" t="s">
        <v>159</v>
      </c>
      <c r="N81" s="81" t="s">
        <v>41</v>
      </c>
      <c r="O81" s="81" t="s">
        <v>160</v>
      </c>
      <c r="P81" s="81" t="s">
        <v>161</v>
      </c>
      <c r="Q81" s="81" t="s">
        <v>162</v>
      </c>
      <c r="R81" s="81" t="s">
        <v>163</v>
      </c>
      <c r="S81" s="81" t="s">
        <v>164</v>
      </c>
      <c r="T81" s="82" t="s">
        <v>165</v>
      </c>
    </row>
    <row r="82" spans="2:65" s="1" customFormat="1" ht="29.25" customHeight="1">
      <c r="B82" s="40"/>
      <c r="C82" s="86" t="s">
        <v>144</v>
      </c>
      <c r="D82" s="62"/>
      <c r="E82" s="62"/>
      <c r="F82" s="62"/>
      <c r="G82" s="62"/>
      <c r="H82" s="62"/>
      <c r="I82" s="162"/>
      <c r="J82" s="171">
        <f>BK82</f>
        <v>0</v>
      </c>
      <c r="K82" s="62"/>
      <c r="L82" s="60"/>
      <c r="M82" s="83"/>
      <c r="N82" s="84"/>
      <c r="O82" s="84"/>
      <c r="P82" s="172">
        <f>P83+P92+P94</f>
        <v>0</v>
      </c>
      <c r="Q82" s="84"/>
      <c r="R82" s="172">
        <f>R83+R92+R94</f>
        <v>0</v>
      </c>
      <c r="S82" s="84"/>
      <c r="T82" s="173">
        <f>T83+T92+T94</f>
        <v>0</v>
      </c>
      <c r="AT82" s="23" t="s">
        <v>70</v>
      </c>
      <c r="AU82" s="23" t="s">
        <v>145</v>
      </c>
      <c r="BK82" s="174">
        <f>BK83+BK92+BK94</f>
        <v>0</v>
      </c>
    </row>
    <row r="83" spans="2:65" s="10" customFormat="1" ht="37.35" customHeight="1">
      <c r="B83" s="175"/>
      <c r="C83" s="176"/>
      <c r="D83" s="177" t="s">
        <v>70</v>
      </c>
      <c r="E83" s="178" t="s">
        <v>561</v>
      </c>
      <c r="F83" s="178" t="s">
        <v>562</v>
      </c>
      <c r="G83" s="176"/>
      <c r="H83" s="176"/>
      <c r="I83" s="179"/>
      <c r="J83" s="180">
        <f>BK83</f>
        <v>0</v>
      </c>
      <c r="K83" s="176"/>
      <c r="L83" s="181"/>
      <c r="M83" s="182"/>
      <c r="N83" s="183"/>
      <c r="O83" s="183"/>
      <c r="P83" s="184">
        <f>P84</f>
        <v>0</v>
      </c>
      <c r="Q83" s="183"/>
      <c r="R83" s="184">
        <f>R84</f>
        <v>0</v>
      </c>
      <c r="S83" s="183"/>
      <c r="T83" s="185">
        <f>T84</f>
        <v>0</v>
      </c>
      <c r="AR83" s="186" t="s">
        <v>79</v>
      </c>
      <c r="AT83" s="187" t="s">
        <v>70</v>
      </c>
      <c r="AU83" s="187" t="s">
        <v>71</v>
      </c>
      <c r="AY83" s="186" t="s">
        <v>168</v>
      </c>
      <c r="BK83" s="188">
        <f>BK84</f>
        <v>0</v>
      </c>
    </row>
    <row r="84" spans="2:65" s="10" customFormat="1" ht="19.899999999999999" customHeight="1">
      <c r="B84" s="175"/>
      <c r="C84" s="176"/>
      <c r="D84" s="177" t="s">
        <v>70</v>
      </c>
      <c r="E84" s="189" t="s">
        <v>2194</v>
      </c>
      <c r="F84" s="189" t="s">
        <v>2195</v>
      </c>
      <c r="G84" s="176"/>
      <c r="H84" s="176"/>
      <c r="I84" s="179"/>
      <c r="J84" s="190">
        <f>BK84</f>
        <v>0</v>
      </c>
      <c r="K84" s="176"/>
      <c r="L84" s="181"/>
      <c r="M84" s="182"/>
      <c r="N84" s="183"/>
      <c r="O84" s="183"/>
      <c r="P84" s="184">
        <f>SUM(P85:P91)</f>
        <v>0</v>
      </c>
      <c r="Q84" s="183"/>
      <c r="R84" s="184">
        <f>SUM(R85:R91)</f>
        <v>0</v>
      </c>
      <c r="S84" s="183"/>
      <c r="T84" s="185">
        <f>SUM(T85:T91)</f>
        <v>0</v>
      </c>
      <c r="AR84" s="186" t="s">
        <v>79</v>
      </c>
      <c r="AT84" s="187" t="s">
        <v>70</v>
      </c>
      <c r="AU84" s="187" t="s">
        <v>79</v>
      </c>
      <c r="AY84" s="186" t="s">
        <v>168</v>
      </c>
      <c r="BK84" s="188">
        <f>SUM(BK85:BK91)</f>
        <v>0</v>
      </c>
    </row>
    <row r="85" spans="2:65" s="1" customFormat="1" ht="16.5" customHeight="1">
      <c r="B85" s="40"/>
      <c r="C85" s="191" t="s">
        <v>79</v>
      </c>
      <c r="D85" s="191" t="s">
        <v>170</v>
      </c>
      <c r="E85" s="192" t="s">
        <v>2196</v>
      </c>
      <c r="F85" s="193" t="s">
        <v>2197</v>
      </c>
      <c r="G85" s="194" t="s">
        <v>1840</v>
      </c>
      <c r="H85" s="195">
        <v>2</v>
      </c>
      <c r="I85" s="196"/>
      <c r="J85" s="197">
        <f t="shared" ref="J85:J91" si="0">ROUND(I85*H85,2)</f>
        <v>0</v>
      </c>
      <c r="K85" s="193" t="s">
        <v>174</v>
      </c>
      <c r="L85" s="60"/>
      <c r="M85" s="198" t="s">
        <v>21</v>
      </c>
      <c r="N85" s="199" t="s">
        <v>42</v>
      </c>
      <c r="O85" s="41"/>
      <c r="P85" s="200">
        <f t="shared" ref="P85:P91" si="1">O85*H85</f>
        <v>0</v>
      </c>
      <c r="Q85" s="200">
        <v>0</v>
      </c>
      <c r="R85" s="200">
        <f t="shared" ref="R85:R91" si="2">Q85*H85</f>
        <v>0</v>
      </c>
      <c r="S85" s="200">
        <v>0</v>
      </c>
      <c r="T85" s="201">
        <f t="shared" ref="T85:T91" si="3">S85*H85</f>
        <v>0</v>
      </c>
      <c r="AR85" s="23" t="s">
        <v>175</v>
      </c>
      <c r="AT85" s="23" t="s">
        <v>170</v>
      </c>
      <c r="AU85" s="23" t="s">
        <v>81</v>
      </c>
      <c r="AY85" s="23" t="s">
        <v>168</v>
      </c>
      <c r="BE85" s="202">
        <f t="shared" ref="BE85:BE91" si="4">IF(N85="základní",J85,0)</f>
        <v>0</v>
      </c>
      <c r="BF85" s="202">
        <f t="shared" ref="BF85:BF91" si="5">IF(N85="snížená",J85,0)</f>
        <v>0</v>
      </c>
      <c r="BG85" s="202">
        <f t="shared" ref="BG85:BG91" si="6">IF(N85="zákl. přenesená",J85,0)</f>
        <v>0</v>
      </c>
      <c r="BH85" s="202">
        <f t="shared" ref="BH85:BH91" si="7">IF(N85="sníž. přenesená",J85,0)</f>
        <v>0</v>
      </c>
      <c r="BI85" s="202">
        <f t="shared" ref="BI85:BI91" si="8">IF(N85="nulová",J85,0)</f>
        <v>0</v>
      </c>
      <c r="BJ85" s="23" t="s">
        <v>79</v>
      </c>
      <c r="BK85" s="202">
        <f t="shared" ref="BK85:BK91" si="9">ROUND(I85*H85,2)</f>
        <v>0</v>
      </c>
      <c r="BL85" s="23" t="s">
        <v>175</v>
      </c>
      <c r="BM85" s="23" t="s">
        <v>81</v>
      </c>
    </row>
    <row r="86" spans="2:65" s="1" customFormat="1" ht="16.5" customHeight="1">
      <c r="B86" s="40"/>
      <c r="C86" s="191" t="s">
        <v>81</v>
      </c>
      <c r="D86" s="191" t="s">
        <v>170</v>
      </c>
      <c r="E86" s="192" t="s">
        <v>2198</v>
      </c>
      <c r="F86" s="193" t="s">
        <v>2199</v>
      </c>
      <c r="G86" s="194" t="s">
        <v>1840</v>
      </c>
      <c r="H86" s="195">
        <v>1</v>
      </c>
      <c r="I86" s="196"/>
      <c r="J86" s="197">
        <f t="shared" si="0"/>
        <v>0</v>
      </c>
      <c r="K86" s="193" t="s">
        <v>21</v>
      </c>
      <c r="L86" s="60"/>
      <c r="M86" s="198" t="s">
        <v>21</v>
      </c>
      <c r="N86" s="199" t="s">
        <v>42</v>
      </c>
      <c r="O86" s="41"/>
      <c r="P86" s="200">
        <f t="shared" si="1"/>
        <v>0</v>
      </c>
      <c r="Q86" s="200">
        <v>0</v>
      </c>
      <c r="R86" s="200">
        <f t="shared" si="2"/>
        <v>0</v>
      </c>
      <c r="S86" s="200">
        <v>0</v>
      </c>
      <c r="T86" s="201">
        <f t="shared" si="3"/>
        <v>0</v>
      </c>
      <c r="AR86" s="23" t="s">
        <v>175</v>
      </c>
      <c r="AT86" s="23" t="s">
        <v>170</v>
      </c>
      <c r="AU86" s="23" t="s">
        <v>81</v>
      </c>
      <c r="AY86" s="23" t="s">
        <v>168</v>
      </c>
      <c r="BE86" s="202">
        <f t="shared" si="4"/>
        <v>0</v>
      </c>
      <c r="BF86" s="202">
        <f t="shared" si="5"/>
        <v>0</v>
      </c>
      <c r="BG86" s="202">
        <f t="shared" si="6"/>
        <v>0</v>
      </c>
      <c r="BH86" s="202">
        <f t="shared" si="7"/>
        <v>0</v>
      </c>
      <c r="BI86" s="202">
        <f t="shared" si="8"/>
        <v>0</v>
      </c>
      <c r="BJ86" s="23" t="s">
        <v>79</v>
      </c>
      <c r="BK86" s="202">
        <f t="shared" si="9"/>
        <v>0</v>
      </c>
      <c r="BL86" s="23" t="s">
        <v>175</v>
      </c>
      <c r="BM86" s="23" t="s">
        <v>175</v>
      </c>
    </row>
    <row r="87" spans="2:65" s="1" customFormat="1" ht="16.5" customHeight="1">
      <c r="B87" s="40"/>
      <c r="C87" s="191" t="s">
        <v>185</v>
      </c>
      <c r="D87" s="191" t="s">
        <v>170</v>
      </c>
      <c r="E87" s="192" t="s">
        <v>2200</v>
      </c>
      <c r="F87" s="193" t="s">
        <v>2201</v>
      </c>
      <c r="G87" s="194" t="s">
        <v>1840</v>
      </c>
      <c r="H87" s="195">
        <v>2</v>
      </c>
      <c r="I87" s="196"/>
      <c r="J87" s="197">
        <f t="shared" si="0"/>
        <v>0</v>
      </c>
      <c r="K87" s="193" t="s">
        <v>21</v>
      </c>
      <c r="L87" s="60"/>
      <c r="M87" s="198" t="s">
        <v>21</v>
      </c>
      <c r="N87" s="199" t="s">
        <v>42</v>
      </c>
      <c r="O87" s="41"/>
      <c r="P87" s="200">
        <f t="shared" si="1"/>
        <v>0</v>
      </c>
      <c r="Q87" s="200">
        <v>0</v>
      </c>
      <c r="R87" s="200">
        <f t="shared" si="2"/>
        <v>0</v>
      </c>
      <c r="S87" s="200">
        <v>0</v>
      </c>
      <c r="T87" s="201">
        <f t="shared" si="3"/>
        <v>0</v>
      </c>
      <c r="AR87" s="23" t="s">
        <v>175</v>
      </c>
      <c r="AT87" s="23" t="s">
        <v>170</v>
      </c>
      <c r="AU87" s="23" t="s">
        <v>81</v>
      </c>
      <c r="AY87" s="23" t="s">
        <v>168</v>
      </c>
      <c r="BE87" s="202">
        <f t="shared" si="4"/>
        <v>0</v>
      </c>
      <c r="BF87" s="202">
        <f t="shared" si="5"/>
        <v>0</v>
      </c>
      <c r="BG87" s="202">
        <f t="shared" si="6"/>
        <v>0</v>
      </c>
      <c r="BH87" s="202">
        <f t="shared" si="7"/>
        <v>0</v>
      </c>
      <c r="BI87" s="202">
        <f t="shared" si="8"/>
        <v>0</v>
      </c>
      <c r="BJ87" s="23" t="s">
        <v>79</v>
      </c>
      <c r="BK87" s="202">
        <f t="shared" si="9"/>
        <v>0</v>
      </c>
      <c r="BL87" s="23" t="s">
        <v>175</v>
      </c>
      <c r="BM87" s="23" t="s">
        <v>198</v>
      </c>
    </row>
    <row r="88" spans="2:65" s="1" customFormat="1" ht="16.5" customHeight="1">
      <c r="B88" s="40"/>
      <c r="C88" s="191" t="s">
        <v>175</v>
      </c>
      <c r="D88" s="191" t="s">
        <v>170</v>
      </c>
      <c r="E88" s="192" t="s">
        <v>2202</v>
      </c>
      <c r="F88" s="193" t="s">
        <v>2203</v>
      </c>
      <c r="G88" s="194" t="s">
        <v>458</v>
      </c>
      <c r="H88" s="195">
        <v>5</v>
      </c>
      <c r="I88" s="196"/>
      <c r="J88" s="197">
        <f t="shared" si="0"/>
        <v>0</v>
      </c>
      <c r="K88" s="193" t="s">
        <v>21</v>
      </c>
      <c r="L88" s="60"/>
      <c r="M88" s="198" t="s">
        <v>21</v>
      </c>
      <c r="N88" s="199" t="s">
        <v>42</v>
      </c>
      <c r="O88" s="41"/>
      <c r="P88" s="200">
        <f t="shared" si="1"/>
        <v>0</v>
      </c>
      <c r="Q88" s="200">
        <v>0</v>
      </c>
      <c r="R88" s="200">
        <f t="shared" si="2"/>
        <v>0</v>
      </c>
      <c r="S88" s="200">
        <v>0</v>
      </c>
      <c r="T88" s="201">
        <f t="shared" si="3"/>
        <v>0</v>
      </c>
      <c r="AR88" s="23" t="s">
        <v>175</v>
      </c>
      <c r="AT88" s="23" t="s">
        <v>170</v>
      </c>
      <c r="AU88" s="23" t="s">
        <v>81</v>
      </c>
      <c r="AY88" s="23" t="s">
        <v>168</v>
      </c>
      <c r="BE88" s="202">
        <f t="shared" si="4"/>
        <v>0</v>
      </c>
      <c r="BF88" s="202">
        <f t="shared" si="5"/>
        <v>0</v>
      </c>
      <c r="BG88" s="202">
        <f t="shared" si="6"/>
        <v>0</v>
      </c>
      <c r="BH88" s="202">
        <f t="shared" si="7"/>
        <v>0</v>
      </c>
      <c r="BI88" s="202">
        <f t="shared" si="8"/>
        <v>0</v>
      </c>
      <c r="BJ88" s="23" t="s">
        <v>79</v>
      </c>
      <c r="BK88" s="202">
        <f t="shared" si="9"/>
        <v>0</v>
      </c>
      <c r="BL88" s="23" t="s">
        <v>175</v>
      </c>
      <c r="BM88" s="23" t="s">
        <v>208</v>
      </c>
    </row>
    <row r="89" spans="2:65" s="1" customFormat="1" ht="16.5" customHeight="1">
      <c r="B89" s="40"/>
      <c r="C89" s="191" t="s">
        <v>192</v>
      </c>
      <c r="D89" s="191" t="s">
        <v>170</v>
      </c>
      <c r="E89" s="192" t="s">
        <v>2204</v>
      </c>
      <c r="F89" s="193" t="s">
        <v>2205</v>
      </c>
      <c r="G89" s="194" t="s">
        <v>458</v>
      </c>
      <c r="H89" s="195">
        <v>3</v>
      </c>
      <c r="I89" s="196"/>
      <c r="J89" s="197">
        <f t="shared" si="0"/>
        <v>0</v>
      </c>
      <c r="K89" s="193" t="s">
        <v>21</v>
      </c>
      <c r="L89" s="60"/>
      <c r="M89" s="198" t="s">
        <v>21</v>
      </c>
      <c r="N89" s="199" t="s">
        <v>42</v>
      </c>
      <c r="O89" s="41"/>
      <c r="P89" s="200">
        <f t="shared" si="1"/>
        <v>0</v>
      </c>
      <c r="Q89" s="200">
        <v>0</v>
      </c>
      <c r="R89" s="200">
        <f t="shared" si="2"/>
        <v>0</v>
      </c>
      <c r="S89" s="200">
        <v>0</v>
      </c>
      <c r="T89" s="201">
        <f t="shared" si="3"/>
        <v>0</v>
      </c>
      <c r="AR89" s="23" t="s">
        <v>175</v>
      </c>
      <c r="AT89" s="23" t="s">
        <v>170</v>
      </c>
      <c r="AU89" s="23" t="s">
        <v>81</v>
      </c>
      <c r="AY89" s="23" t="s">
        <v>168</v>
      </c>
      <c r="BE89" s="202">
        <f t="shared" si="4"/>
        <v>0</v>
      </c>
      <c r="BF89" s="202">
        <f t="shared" si="5"/>
        <v>0</v>
      </c>
      <c r="BG89" s="202">
        <f t="shared" si="6"/>
        <v>0</v>
      </c>
      <c r="BH89" s="202">
        <f t="shared" si="7"/>
        <v>0</v>
      </c>
      <c r="BI89" s="202">
        <f t="shared" si="8"/>
        <v>0</v>
      </c>
      <c r="BJ89" s="23" t="s">
        <v>79</v>
      </c>
      <c r="BK89" s="202">
        <f t="shared" si="9"/>
        <v>0</v>
      </c>
      <c r="BL89" s="23" t="s">
        <v>175</v>
      </c>
      <c r="BM89" s="23" t="s">
        <v>217</v>
      </c>
    </row>
    <row r="90" spans="2:65" s="1" customFormat="1" ht="38.25" customHeight="1">
      <c r="B90" s="40"/>
      <c r="C90" s="191" t="s">
        <v>198</v>
      </c>
      <c r="D90" s="191" t="s">
        <v>170</v>
      </c>
      <c r="E90" s="192" t="s">
        <v>2206</v>
      </c>
      <c r="F90" s="193" t="s">
        <v>2207</v>
      </c>
      <c r="G90" s="194" t="s">
        <v>235</v>
      </c>
      <c r="H90" s="195">
        <v>0.2</v>
      </c>
      <c r="I90" s="196"/>
      <c r="J90" s="197">
        <f t="shared" si="0"/>
        <v>0</v>
      </c>
      <c r="K90" s="193" t="s">
        <v>174</v>
      </c>
      <c r="L90" s="60"/>
      <c r="M90" s="198" t="s">
        <v>21</v>
      </c>
      <c r="N90" s="199" t="s">
        <v>42</v>
      </c>
      <c r="O90" s="41"/>
      <c r="P90" s="200">
        <f t="shared" si="1"/>
        <v>0</v>
      </c>
      <c r="Q90" s="200">
        <v>0</v>
      </c>
      <c r="R90" s="200">
        <f t="shared" si="2"/>
        <v>0</v>
      </c>
      <c r="S90" s="200">
        <v>0</v>
      </c>
      <c r="T90" s="201">
        <f t="shared" si="3"/>
        <v>0</v>
      </c>
      <c r="AR90" s="23" t="s">
        <v>175</v>
      </c>
      <c r="AT90" s="23" t="s">
        <v>170</v>
      </c>
      <c r="AU90" s="23" t="s">
        <v>81</v>
      </c>
      <c r="AY90" s="23" t="s">
        <v>168</v>
      </c>
      <c r="BE90" s="202">
        <f t="shared" si="4"/>
        <v>0</v>
      </c>
      <c r="BF90" s="202">
        <f t="shared" si="5"/>
        <v>0</v>
      </c>
      <c r="BG90" s="202">
        <f t="shared" si="6"/>
        <v>0</v>
      </c>
      <c r="BH90" s="202">
        <f t="shared" si="7"/>
        <v>0</v>
      </c>
      <c r="BI90" s="202">
        <f t="shared" si="8"/>
        <v>0</v>
      </c>
      <c r="BJ90" s="23" t="s">
        <v>79</v>
      </c>
      <c r="BK90" s="202">
        <f t="shared" si="9"/>
        <v>0</v>
      </c>
      <c r="BL90" s="23" t="s">
        <v>175</v>
      </c>
      <c r="BM90" s="23" t="s">
        <v>227</v>
      </c>
    </row>
    <row r="91" spans="2:65" s="1" customFormat="1" ht="38.25" customHeight="1">
      <c r="B91" s="40"/>
      <c r="C91" s="191" t="s">
        <v>202</v>
      </c>
      <c r="D91" s="191" t="s">
        <v>170</v>
      </c>
      <c r="E91" s="192" t="s">
        <v>2208</v>
      </c>
      <c r="F91" s="193" t="s">
        <v>2209</v>
      </c>
      <c r="G91" s="194" t="s">
        <v>235</v>
      </c>
      <c r="H91" s="195">
        <v>0.2</v>
      </c>
      <c r="I91" s="196"/>
      <c r="J91" s="197">
        <f t="shared" si="0"/>
        <v>0</v>
      </c>
      <c r="K91" s="193" t="s">
        <v>174</v>
      </c>
      <c r="L91" s="60"/>
      <c r="M91" s="198" t="s">
        <v>21</v>
      </c>
      <c r="N91" s="199" t="s">
        <v>42</v>
      </c>
      <c r="O91" s="41"/>
      <c r="P91" s="200">
        <f t="shared" si="1"/>
        <v>0</v>
      </c>
      <c r="Q91" s="200">
        <v>0</v>
      </c>
      <c r="R91" s="200">
        <f t="shared" si="2"/>
        <v>0</v>
      </c>
      <c r="S91" s="200">
        <v>0</v>
      </c>
      <c r="T91" s="201">
        <f t="shared" si="3"/>
        <v>0</v>
      </c>
      <c r="AR91" s="23" t="s">
        <v>175</v>
      </c>
      <c r="AT91" s="23" t="s">
        <v>170</v>
      </c>
      <c r="AU91" s="23" t="s">
        <v>81</v>
      </c>
      <c r="AY91" s="23" t="s">
        <v>168</v>
      </c>
      <c r="BE91" s="202">
        <f t="shared" si="4"/>
        <v>0</v>
      </c>
      <c r="BF91" s="202">
        <f t="shared" si="5"/>
        <v>0</v>
      </c>
      <c r="BG91" s="202">
        <f t="shared" si="6"/>
        <v>0</v>
      </c>
      <c r="BH91" s="202">
        <f t="shared" si="7"/>
        <v>0</v>
      </c>
      <c r="BI91" s="202">
        <f t="shared" si="8"/>
        <v>0</v>
      </c>
      <c r="BJ91" s="23" t="s">
        <v>79</v>
      </c>
      <c r="BK91" s="202">
        <f t="shared" si="9"/>
        <v>0</v>
      </c>
      <c r="BL91" s="23" t="s">
        <v>175</v>
      </c>
      <c r="BM91" s="23" t="s">
        <v>239</v>
      </c>
    </row>
    <row r="92" spans="2:65" s="10" customFormat="1" ht="37.35" customHeight="1">
      <c r="B92" s="175"/>
      <c r="C92" s="176"/>
      <c r="D92" s="177" t="s">
        <v>70</v>
      </c>
      <c r="E92" s="178" t="s">
        <v>2185</v>
      </c>
      <c r="F92" s="178" t="s">
        <v>2186</v>
      </c>
      <c r="G92" s="176"/>
      <c r="H92" s="176"/>
      <c r="I92" s="179"/>
      <c r="J92" s="180">
        <f>BK92</f>
        <v>0</v>
      </c>
      <c r="K92" s="176"/>
      <c r="L92" s="181"/>
      <c r="M92" s="182"/>
      <c r="N92" s="183"/>
      <c r="O92" s="183"/>
      <c r="P92" s="184">
        <f>P93</f>
        <v>0</v>
      </c>
      <c r="Q92" s="183"/>
      <c r="R92" s="184">
        <f>R93</f>
        <v>0</v>
      </c>
      <c r="S92" s="183"/>
      <c r="T92" s="185">
        <f>T93</f>
        <v>0</v>
      </c>
      <c r="AR92" s="186" t="s">
        <v>175</v>
      </c>
      <c r="AT92" s="187" t="s">
        <v>70</v>
      </c>
      <c r="AU92" s="187" t="s">
        <v>71</v>
      </c>
      <c r="AY92" s="186" t="s">
        <v>168</v>
      </c>
      <c r="BK92" s="188">
        <f>BK93</f>
        <v>0</v>
      </c>
    </row>
    <row r="93" spans="2:65" s="1" customFormat="1" ht="25.5" customHeight="1">
      <c r="B93" s="40"/>
      <c r="C93" s="191" t="s">
        <v>208</v>
      </c>
      <c r="D93" s="191" t="s">
        <v>170</v>
      </c>
      <c r="E93" s="192" t="s">
        <v>2187</v>
      </c>
      <c r="F93" s="193" t="s">
        <v>2188</v>
      </c>
      <c r="G93" s="194" t="s">
        <v>1199</v>
      </c>
      <c r="H93" s="195">
        <v>10</v>
      </c>
      <c r="I93" s="196"/>
      <c r="J93" s="197">
        <f>ROUND(I93*H93,2)</f>
        <v>0</v>
      </c>
      <c r="K93" s="193" t="s">
        <v>174</v>
      </c>
      <c r="L93" s="60"/>
      <c r="M93" s="198" t="s">
        <v>21</v>
      </c>
      <c r="N93" s="199" t="s">
        <v>42</v>
      </c>
      <c r="O93" s="41"/>
      <c r="P93" s="200">
        <f>O93*H93</f>
        <v>0</v>
      </c>
      <c r="Q93" s="200">
        <v>0</v>
      </c>
      <c r="R93" s="200">
        <f>Q93*H93</f>
        <v>0</v>
      </c>
      <c r="S93" s="200">
        <v>0</v>
      </c>
      <c r="T93" s="201">
        <f>S93*H93</f>
        <v>0</v>
      </c>
      <c r="AR93" s="23" t="s">
        <v>2189</v>
      </c>
      <c r="AT93" s="23" t="s">
        <v>170</v>
      </c>
      <c r="AU93" s="23" t="s">
        <v>79</v>
      </c>
      <c r="AY93" s="23" t="s">
        <v>168</v>
      </c>
      <c r="BE93" s="202">
        <f>IF(N93="základní",J93,0)</f>
        <v>0</v>
      </c>
      <c r="BF93" s="202">
        <f>IF(N93="snížená",J93,0)</f>
        <v>0</v>
      </c>
      <c r="BG93" s="202">
        <f>IF(N93="zákl. přenesená",J93,0)</f>
        <v>0</v>
      </c>
      <c r="BH93" s="202">
        <f>IF(N93="sníž. přenesená",J93,0)</f>
        <v>0</v>
      </c>
      <c r="BI93" s="202">
        <f>IF(N93="nulová",J93,0)</f>
        <v>0</v>
      </c>
      <c r="BJ93" s="23" t="s">
        <v>79</v>
      </c>
      <c r="BK93" s="202">
        <f>ROUND(I93*H93,2)</f>
        <v>0</v>
      </c>
      <c r="BL93" s="23" t="s">
        <v>2189</v>
      </c>
      <c r="BM93" s="23" t="s">
        <v>427</v>
      </c>
    </row>
    <row r="94" spans="2:65" s="10" customFormat="1" ht="37.35" customHeight="1">
      <c r="B94" s="175"/>
      <c r="C94" s="176"/>
      <c r="D94" s="177" t="s">
        <v>70</v>
      </c>
      <c r="E94" s="178" t="s">
        <v>131</v>
      </c>
      <c r="F94" s="178" t="s">
        <v>1853</v>
      </c>
      <c r="G94" s="176"/>
      <c r="H94" s="176"/>
      <c r="I94" s="179"/>
      <c r="J94" s="180">
        <f>BK94</f>
        <v>0</v>
      </c>
      <c r="K94" s="176"/>
      <c r="L94" s="181"/>
      <c r="M94" s="182"/>
      <c r="N94" s="183"/>
      <c r="O94" s="183"/>
      <c r="P94" s="184">
        <f>P95+P97</f>
        <v>0</v>
      </c>
      <c r="Q94" s="183"/>
      <c r="R94" s="184">
        <f>R95+R97</f>
        <v>0</v>
      </c>
      <c r="S94" s="183"/>
      <c r="T94" s="185">
        <f>T95+T97</f>
        <v>0</v>
      </c>
      <c r="AR94" s="186" t="s">
        <v>192</v>
      </c>
      <c r="AT94" s="187" t="s">
        <v>70</v>
      </c>
      <c r="AU94" s="187" t="s">
        <v>71</v>
      </c>
      <c r="AY94" s="186" t="s">
        <v>168</v>
      </c>
      <c r="BK94" s="188">
        <f>BK95+BK97</f>
        <v>0</v>
      </c>
    </row>
    <row r="95" spans="2:65" s="10" customFormat="1" ht="19.899999999999999" customHeight="1">
      <c r="B95" s="175"/>
      <c r="C95" s="176"/>
      <c r="D95" s="177" t="s">
        <v>70</v>
      </c>
      <c r="E95" s="189" t="s">
        <v>1854</v>
      </c>
      <c r="F95" s="189" t="s">
        <v>1855</v>
      </c>
      <c r="G95" s="176"/>
      <c r="H95" s="176"/>
      <c r="I95" s="179"/>
      <c r="J95" s="190">
        <f>BK95</f>
        <v>0</v>
      </c>
      <c r="K95" s="176"/>
      <c r="L95" s="181"/>
      <c r="M95" s="182"/>
      <c r="N95" s="183"/>
      <c r="O95" s="183"/>
      <c r="P95" s="184">
        <f>P96</f>
        <v>0</v>
      </c>
      <c r="Q95" s="183"/>
      <c r="R95" s="184">
        <f>R96</f>
        <v>0</v>
      </c>
      <c r="S95" s="183"/>
      <c r="T95" s="185">
        <f>T96</f>
        <v>0</v>
      </c>
      <c r="AR95" s="186" t="s">
        <v>192</v>
      </c>
      <c r="AT95" s="187" t="s">
        <v>70</v>
      </c>
      <c r="AU95" s="187" t="s">
        <v>79</v>
      </c>
      <c r="AY95" s="186" t="s">
        <v>168</v>
      </c>
      <c r="BK95" s="188">
        <f>BK96</f>
        <v>0</v>
      </c>
    </row>
    <row r="96" spans="2:65" s="1" customFormat="1" ht="16.5" customHeight="1">
      <c r="B96" s="40"/>
      <c r="C96" s="191" t="s">
        <v>212</v>
      </c>
      <c r="D96" s="191" t="s">
        <v>170</v>
      </c>
      <c r="E96" s="192" t="s">
        <v>1858</v>
      </c>
      <c r="F96" s="193" t="s">
        <v>1208</v>
      </c>
      <c r="G96" s="194" t="s">
        <v>1840</v>
      </c>
      <c r="H96" s="195">
        <v>1</v>
      </c>
      <c r="I96" s="196"/>
      <c r="J96" s="197">
        <f>ROUND(I96*H96,2)</f>
        <v>0</v>
      </c>
      <c r="K96" s="193" t="s">
        <v>174</v>
      </c>
      <c r="L96" s="60"/>
      <c r="M96" s="198" t="s">
        <v>21</v>
      </c>
      <c r="N96" s="199" t="s">
        <v>42</v>
      </c>
      <c r="O96" s="41"/>
      <c r="P96" s="200">
        <f>O96*H96</f>
        <v>0</v>
      </c>
      <c r="Q96" s="200">
        <v>0</v>
      </c>
      <c r="R96" s="200">
        <f>Q96*H96</f>
        <v>0</v>
      </c>
      <c r="S96" s="200">
        <v>0</v>
      </c>
      <c r="T96" s="201">
        <f>S96*H96</f>
        <v>0</v>
      </c>
      <c r="AR96" s="23" t="s">
        <v>175</v>
      </c>
      <c r="AT96" s="23" t="s">
        <v>170</v>
      </c>
      <c r="AU96" s="23" t="s">
        <v>81</v>
      </c>
      <c r="AY96" s="23" t="s">
        <v>168</v>
      </c>
      <c r="BE96" s="202">
        <f>IF(N96="základní",J96,0)</f>
        <v>0</v>
      </c>
      <c r="BF96" s="202">
        <f>IF(N96="snížená",J96,0)</f>
        <v>0</v>
      </c>
      <c r="BG96" s="202">
        <f>IF(N96="zákl. přenesená",J96,0)</f>
        <v>0</v>
      </c>
      <c r="BH96" s="202">
        <f>IF(N96="sníž. přenesená",J96,0)</f>
        <v>0</v>
      </c>
      <c r="BI96" s="202">
        <f>IF(N96="nulová",J96,0)</f>
        <v>0</v>
      </c>
      <c r="BJ96" s="23" t="s">
        <v>79</v>
      </c>
      <c r="BK96" s="202">
        <f>ROUND(I96*H96,2)</f>
        <v>0</v>
      </c>
      <c r="BL96" s="23" t="s">
        <v>175</v>
      </c>
      <c r="BM96" s="23" t="s">
        <v>259</v>
      </c>
    </row>
    <row r="97" spans="2:65" s="10" customFormat="1" ht="29.85" customHeight="1">
      <c r="B97" s="175"/>
      <c r="C97" s="176"/>
      <c r="D97" s="177" t="s">
        <v>70</v>
      </c>
      <c r="E97" s="189" t="s">
        <v>1859</v>
      </c>
      <c r="F97" s="189" t="s">
        <v>1860</v>
      </c>
      <c r="G97" s="176"/>
      <c r="H97" s="176"/>
      <c r="I97" s="179"/>
      <c r="J97" s="190">
        <f>BK97</f>
        <v>0</v>
      </c>
      <c r="K97" s="176"/>
      <c r="L97" s="181"/>
      <c r="M97" s="182"/>
      <c r="N97" s="183"/>
      <c r="O97" s="183"/>
      <c r="P97" s="184">
        <f>P98</f>
        <v>0</v>
      </c>
      <c r="Q97" s="183"/>
      <c r="R97" s="184">
        <f>R98</f>
        <v>0</v>
      </c>
      <c r="S97" s="183"/>
      <c r="T97" s="185">
        <f>T98</f>
        <v>0</v>
      </c>
      <c r="AR97" s="186" t="s">
        <v>192</v>
      </c>
      <c r="AT97" s="187" t="s">
        <v>70</v>
      </c>
      <c r="AU97" s="187" t="s">
        <v>79</v>
      </c>
      <c r="AY97" s="186" t="s">
        <v>168</v>
      </c>
      <c r="BK97" s="188">
        <f>BK98</f>
        <v>0</v>
      </c>
    </row>
    <row r="98" spans="2:65" s="1" customFormat="1" ht="25.5" customHeight="1">
      <c r="B98" s="40"/>
      <c r="C98" s="191" t="s">
        <v>217</v>
      </c>
      <c r="D98" s="191" t="s">
        <v>170</v>
      </c>
      <c r="E98" s="192" t="s">
        <v>1861</v>
      </c>
      <c r="F98" s="193" t="s">
        <v>2190</v>
      </c>
      <c r="G98" s="194" t="s">
        <v>1840</v>
      </c>
      <c r="H98" s="195">
        <v>1</v>
      </c>
      <c r="I98" s="196"/>
      <c r="J98" s="197">
        <f>ROUND(I98*H98,2)</f>
        <v>0</v>
      </c>
      <c r="K98" s="193" t="s">
        <v>2191</v>
      </c>
      <c r="L98" s="60"/>
      <c r="M98" s="198" t="s">
        <v>21</v>
      </c>
      <c r="N98" s="241" t="s">
        <v>42</v>
      </c>
      <c r="O98" s="239"/>
      <c r="P98" s="242">
        <f>O98*H98</f>
        <v>0</v>
      </c>
      <c r="Q98" s="242">
        <v>0</v>
      </c>
      <c r="R98" s="242">
        <f>Q98*H98</f>
        <v>0</v>
      </c>
      <c r="S98" s="242">
        <v>0</v>
      </c>
      <c r="T98" s="243">
        <f>S98*H98</f>
        <v>0</v>
      </c>
      <c r="AR98" s="23" t="s">
        <v>175</v>
      </c>
      <c r="AT98" s="23" t="s">
        <v>170</v>
      </c>
      <c r="AU98" s="23" t="s">
        <v>81</v>
      </c>
      <c r="AY98" s="23" t="s">
        <v>168</v>
      </c>
      <c r="BE98" s="202">
        <f>IF(N98="základní",J98,0)</f>
        <v>0</v>
      </c>
      <c r="BF98" s="202">
        <f>IF(N98="snížená",J98,0)</f>
        <v>0</v>
      </c>
      <c r="BG98" s="202">
        <f>IF(N98="zákl. přenesená",J98,0)</f>
        <v>0</v>
      </c>
      <c r="BH98" s="202">
        <f>IF(N98="sníž. přenesená",J98,0)</f>
        <v>0</v>
      </c>
      <c r="BI98" s="202">
        <f>IF(N98="nulová",J98,0)</f>
        <v>0</v>
      </c>
      <c r="BJ98" s="23" t="s">
        <v>79</v>
      </c>
      <c r="BK98" s="202">
        <f>ROUND(I98*H98,2)</f>
        <v>0</v>
      </c>
      <c r="BL98" s="23" t="s">
        <v>175</v>
      </c>
      <c r="BM98" s="23" t="s">
        <v>270</v>
      </c>
    </row>
    <row r="99" spans="2:65" s="1" customFormat="1" ht="6.95" customHeight="1">
      <c r="B99" s="55"/>
      <c r="C99" s="56"/>
      <c r="D99" s="56"/>
      <c r="E99" s="56"/>
      <c r="F99" s="56"/>
      <c r="G99" s="56"/>
      <c r="H99" s="56"/>
      <c r="I99" s="138"/>
      <c r="J99" s="56"/>
      <c r="K99" s="56"/>
      <c r="L99" s="60"/>
    </row>
  </sheetData>
  <sheetProtection algorithmName="SHA-512" hashValue="bv0rVri9Rr3aVK97Fm5ra94PlgiANMSFgmyoZQDs2gvbx1lvVJd7rQvI8Az5SKeDTwMIZpamPLqLWsviPLxr8g==" saltValue="igRC62+y8+6qA9wiUbIG9Kxg2lUJpsHnVs9JMVCZbGpLA6YjFI3WgPnA7ZeKSJmDFz5G5GKEwmf60Rx0XtA6Iw==" spinCount="100000" sheet="1" objects="1" scenarios="1" formatColumns="0" formatRows="0" autoFilter="0"/>
  <autoFilter ref="C81:K98"/>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6"/>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129</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2210</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29</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ROUND(SUM(BE87:BE165), 2)</f>
        <v>0</v>
      </c>
      <c r="G30" s="41"/>
      <c r="H30" s="41"/>
      <c r="I30" s="130">
        <v>0.21</v>
      </c>
      <c r="J30" s="129">
        <f>ROUND(ROUND((SUM(BE87:BE165)), 2)*I30, 2)</f>
        <v>0</v>
      </c>
      <c r="K30" s="44"/>
    </row>
    <row r="31" spans="2:11" s="1" customFormat="1" ht="14.45" customHeight="1">
      <c r="B31" s="40"/>
      <c r="C31" s="41"/>
      <c r="D31" s="41"/>
      <c r="E31" s="48" t="s">
        <v>43</v>
      </c>
      <c r="F31" s="129">
        <f>ROUND(SUM(BF87:BF165), 2)</f>
        <v>0</v>
      </c>
      <c r="G31" s="41"/>
      <c r="H31" s="41"/>
      <c r="I31" s="130">
        <v>0.15</v>
      </c>
      <c r="J31" s="129">
        <f>ROUND(ROUND((SUM(BF87:BF165)), 2)*I31, 2)</f>
        <v>0</v>
      </c>
      <c r="K31" s="44"/>
    </row>
    <row r="32" spans="2:11" s="1" customFormat="1" ht="14.45" hidden="1" customHeight="1">
      <c r="B32" s="40"/>
      <c r="C32" s="41"/>
      <c r="D32" s="41"/>
      <c r="E32" s="48" t="s">
        <v>44</v>
      </c>
      <c r="F32" s="129">
        <f>ROUND(SUM(BG87:BG165), 2)</f>
        <v>0</v>
      </c>
      <c r="G32" s="41"/>
      <c r="H32" s="41"/>
      <c r="I32" s="130">
        <v>0.21</v>
      </c>
      <c r="J32" s="129">
        <v>0</v>
      </c>
      <c r="K32" s="44"/>
    </row>
    <row r="33" spans="2:11" s="1" customFormat="1" ht="14.45" hidden="1" customHeight="1">
      <c r="B33" s="40"/>
      <c r="C33" s="41"/>
      <c r="D33" s="41"/>
      <c r="E33" s="48" t="s">
        <v>45</v>
      </c>
      <c r="F33" s="129">
        <f>ROUND(SUM(BH87:BH165), 2)</f>
        <v>0</v>
      </c>
      <c r="G33" s="41"/>
      <c r="H33" s="41"/>
      <c r="I33" s="130">
        <v>0.15</v>
      </c>
      <c r="J33" s="129">
        <v>0</v>
      </c>
      <c r="K33" s="44"/>
    </row>
    <row r="34" spans="2:11" s="1" customFormat="1" ht="14.45" hidden="1" customHeight="1">
      <c r="B34" s="40"/>
      <c r="C34" s="41"/>
      <c r="D34" s="41"/>
      <c r="E34" s="48" t="s">
        <v>46</v>
      </c>
      <c r="F34" s="129">
        <f>ROUND(SUM(BI87:BI165),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TZB vnitřky_SO 01 -  - TZB vnitřky_SO 01 - zdravote...</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J87</f>
        <v>0</v>
      </c>
      <c r="K56" s="44"/>
      <c r="AU56" s="23" t="s">
        <v>145</v>
      </c>
    </row>
    <row r="57" spans="2:47" s="7" customFormat="1" ht="24.95" customHeight="1">
      <c r="B57" s="148"/>
      <c r="C57" s="149"/>
      <c r="D57" s="150" t="s">
        <v>146</v>
      </c>
      <c r="E57" s="151"/>
      <c r="F57" s="151"/>
      <c r="G57" s="151"/>
      <c r="H57" s="151"/>
      <c r="I57" s="152"/>
      <c r="J57" s="153">
        <f>J88</f>
        <v>0</v>
      </c>
      <c r="K57" s="154"/>
    </row>
    <row r="58" spans="2:47" s="8" customFormat="1" ht="19.899999999999999" customHeight="1">
      <c r="B58" s="155"/>
      <c r="C58" s="156"/>
      <c r="D58" s="157" t="s">
        <v>147</v>
      </c>
      <c r="E58" s="158"/>
      <c r="F58" s="158"/>
      <c r="G58" s="158"/>
      <c r="H58" s="158"/>
      <c r="I58" s="159"/>
      <c r="J58" s="160">
        <f>J89</f>
        <v>0</v>
      </c>
      <c r="K58" s="161"/>
    </row>
    <row r="59" spans="2:47" s="8" customFormat="1" ht="19.899999999999999" customHeight="1">
      <c r="B59" s="155"/>
      <c r="C59" s="156"/>
      <c r="D59" s="157" t="s">
        <v>369</v>
      </c>
      <c r="E59" s="158"/>
      <c r="F59" s="158"/>
      <c r="G59" s="158"/>
      <c r="H59" s="158"/>
      <c r="I59" s="159"/>
      <c r="J59" s="160">
        <f>J107</f>
        <v>0</v>
      </c>
      <c r="K59" s="161"/>
    </row>
    <row r="60" spans="2:47" s="7" customFormat="1" ht="24.95" customHeight="1">
      <c r="B60" s="148"/>
      <c r="C60" s="149"/>
      <c r="D60" s="150" t="s">
        <v>371</v>
      </c>
      <c r="E60" s="151"/>
      <c r="F60" s="151"/>
      <c r="G60" s="151"/>
      <c r="H60" s="151"/>
      <c r="I60" s="152"/>
      <c r="J60" s="153">
        <f>J109</f>
        <v>0</v>
      </c>
      <c r="K60" s="154"/>
    </row>
    <row r="61" spans="2:47" s="8" customFormat="1" ht="19.899999999999999" customHeight="1">
      <c r="B61" s="155"/>
      <c r="C61" s="156"/>
      <c r="D61" s="157" t="s">
        <v>2211</v>
      </c>
      <c r="E61" s="158"/>
      <c r="F61" s="158"/>
      <c r="G61" s="158"/>
      <c r="H61" s="158"/>
      <c r="I61" s="159"/>
      <c r="J61" s="160">
        <f>J110</f>
        <v>0</v>
      </c>
      <c r="K61" s="161"/>
    </row>
    <row r="62" spans="2:47" s="8" customFormat="1" ht="19.899999999999999" customHeight="1">
      <c r="B62" s="155"/>
      <c r="C62" s="156"/>
      <c r="D62" s="157" t="s">
        <v>2129</v>
      </c>
      <c r="E62" s="158"/>
      <c r="F62" s="158"/>
      <c r="G62" s="158"/>
      <c r="H62" s="158"/>
      <c r="I62" s="159"/>
      <c r="J62" s="160">
        <f>J126</f>
        <v>0</v>
      </c>
      <c r="K62" s="161"/>
    </row>
    <row r="63" spans="2:47" s="8" customFormat="1" ht="19.899999999999999" customHeight="1">
      <c r="B63" s="155"/>
      <c r="C63" s="156"/>
      <c r="D63" s="157" t="s">
        <v>2212</v>
      </c>
      <c r="E63" s="158"/>
      <c r="F63" s="158"/>
      <c r="G63" s="158"/>
      <c r="H63" s="158"/>
      <c r="I63" s="159"/>
      <c r="J63" s="160">
        <f>J142</f>
        <v>0</v>
      </c>
      <c r="K63" s="161"/>
    </row>
    <row r="64" spans="2:47" s="8" customFormat="1" ht="19.899999999999999" customHeight="1">
      <c r="B64" s="155"/>
      <c r="C64" s="156"/>
      <c r="D64" s="157" t="s">
        <v>2213</v>
      </c>
      <c r="E64" s="158"/>
      <c r="F64" s="158"/>
      <c r="G64" s="158"/>
      <c r="H64" s="158"/>
      <c r="I64" s="159"/>
      <c r="J64" s="160">
        <f>J157</f>
        <v>0</v>
      </c>
      <c r="K64" s="161"/>
    </row>
    <row r="65" spans="2:12" s="7" customFormat="1" ht="24.95" customHeight="1">
      <c r="B65" s="148"/>
      <c r="C65" s="149"/>
      <c r="D65" s="150" t="s">
        <v>2160</v>
      </c>
      <c r="E65" s="151"/>
      <c r="F65" s="151"/>
      <c r="G65" s="151"/>
      <c r="H65" s="151"/>
      <c r="I65" s="152"/>
      <c r="J65" s="153">
        <f>J161</f>
        <v>0</v>
      </c>
      <c r="K65" s="154"/>
    </row>
    <row r="66" spans="2:12" s="7" customFormat="1" ht="24.95" customHeight="1">
      <c r="B66" s="148"/>
      <c r="C66" s="149"/>
      <c r="D66" s="150" t="s">
        <v>1788</v>
      </c>
      <c r="E66" s="151"/>
      <c r="F66" s="151"/>
      <c r="G66" s="151"/>
      <c r="H66" s="151"/>
      <c r="I66" s="152"/>
      <c r="J66" s="153">
        <f>J163</f>
        <v>0</v>
      </c>
      <c r="K66" s="154"/>
    </row>
    <row r="67" spans="2:12" s="8" customFormat="1" ht="19.899999999999999" customHeight="1">
      <c r="B67" s="155"/>
      <c r="C67" s="156"/>
      <c r="D67" s="157" t="s">
        <v>1789</v>
      </c>
      <c r="E67" s="158"/>
      <c r="F67" s="158"/>
      <c r="G67" s="158"/>
      <c r="H67" s="158"/>
      <c r="I67" s="159"/>
      <c r="J67" s="160">
        <f>J164</f>
        <v>0</v>
      </c>
      <c r="K67" s="161"/>
    </row>
    <row r="68" spans="2:12" s="1" customFormat="1" ht="21.75" customHeight="1">
      <c r="B68" s="40"/>
      <c r="C68" s="41"/>
      <c r="D68" s="41"/>
      <c r="E68" s="41"/>
      <c r="F68" s="41"/>
      <c r="G68" s="41"/>
      <c r="H68" s="41"/>
      <c r="I68" s="117"/>
      <c r="J68" s="41"/>
      <c r="K68" s="44"/>
    </row>
    <row r="69" spans="2:12"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0000000000003" customHeight="1">
      <c r="B74" s="40"/>
      <c r="C74" s="61" t="s">
        <v>152</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16.5" customHeight="1">
      <c r="B77" s="40"/>
      <c r="C77" s="62"/>
      <c r="D77" s="62"/>
      <c r="E77" s="378" t="str">
        <f>E7</f>
        <v>Náměstí Hloubětín</v>
      </c>
      <c r="F77" s="379"/>
      <c r="G77" s="379"/>
      <c r="H77" s="379"/>
      <c r="I77" s="162"/>
      <c r="J77" s="62"/>
      <c r="K77" s="62"/>
      <c r="L77" s="60"/>
    </row>
    <row r="78" spans="2:12" s="1" customFormat="1" ht="14.45" customHeight="1">
      <c r="B78" s="40"/>
      <c r="C78" s="64" t="s">
        <v>139</v>
      </c>
      <c r="D78" s="62"/>
      <c r="E78" s="62"/>
      <c r="F78" s="62"/>
      <c r="G78" s="62"/>
      <c r="H78" s="62"/>
      <c r="I78" s="162"/>
      <c r="J78" s="62"/>
      <c r="K78" s="62"/>
      <c r="L78" s="60"/>
    </row>
    <row r="79" spans="2:12" s="1" customFormat="1" ht="17.25" customHeight="1">
      <c r="B79" s="40"/>
      <c r="C79" s="62"/>
      <c r="D79" s="62"/>
      <c r="E79" s="353" t="str">
        <f>E9</f>
        <v>TZB vnitřky_SO 01 -  - TZB vnitřky_SO 01 - zdravote...</v>
      </c>
      <c r="F79" s="380"/>
      <c r="G79" s="380"/>
      <c r="H79" s="380"/>
      <c r="I79" s="162"/>
      <c r="J79" s="62"/>
      <c r="K79" s="62"/>
      <c r="L79" s="60"/>
    </row>
    <row r="80" spans="2:12" s="1" customFormat="1" ht="6.95" customHeight="1">
      <c r="B80" s="40"/>
      <c r="C80" s="62"/>
      <c r="D80" s="62"/>
      <c r="E80" s="62"/>
      <c r="F80" s="62"/>
      <c r="G80" s="62"/>
      <c r="H80" s="62"/>
      <c r="I80" s="162"/>
      <c r="J80" s="62"/>
      <c r="K80" s="62"/>
      <c r="L80" s="60"/>
    </row>
    <row r="81" spans="2:65" s="1" customFormat="1" ht="18" customHeight="1">
      <c r="B81" s="40"/>
      <c r="C81" s="64" t="s">
        <v>23</v>
      </c>
      <c r="D81" s="62"/>
      <c r="E81" s="62"/>
      <c r="F81" s="163" t="str">
        <f>F12</f>
        <v xml:space="preserve"> </v>
      </c>
      <c r="G81" s="62"/>
      <c r="H81" s="62"/>
      <c r="I81" s="164" t="s">
        <v>25</v>
      </c>
      <c r="J81" s="72" t="str">
        <f>IF(J12="","",J12)</f>
        <v>6. 6. 2018</v>
      </c>
      <c r="K81" s="62"/>
      <c r="L81" s="60"/>
    </row>
    <row r="82" spans="2:65" s="1" customFormat="1" ht="6.95" customHeight="1">
      <c r="B82" s="40"/>
      <c r="C82" s="62"/>
      <c r="D82" s="62"/>
      <c r="E82" s="62"/>
      <c r="F82" s="62"/>
      <c r="G82" s="62"/>
      <c r="H82" s="62"/>
      <c r="I82" s="162"/>
      <c r="J82" s="62"/>
      <c r="K82" s="62"/>
      <c r="L82" s="60"/>
    </row>
    <row r="83" spans="2:65" s="1" customFormat="1">
      <c r="B83" s="40"/>
      <c r="C83" s="64" t="s">
        <v>27</v>
      </c>
      <c r="D83" s="62"/>
      <c r="E83" s="62"/>
      <c r="F83" s="163" t="str">
        <f>E15</f>
        <v xml:space="preserve"> </v>
      </c>
      <c r="G83" s="62"/>
      <c r="H83" s="62"/>
      <c r="I83" s="164" t="s">
        <v>33</v>
      </c>
      <c r="J83" s="163" t="str">
        <f>E21</f>
        <v xml:space="preserve"> </v>
      </c>
      <c r="K83" s="62"/>
      <c r="L83" s="60"/>
    </row>
    <row r="84" spans="2:65" s="1" customFormat="1" ht="14.45" customHeight="1">
      <c r="B84" s="40"/>
      <c r="C84" s="64" t="s">
        <v>31</v>
      </c>
      <c r="D84" s="62"/>
      <c r="E84" s="62"/>
      <c r="F84" s="163" t="str">
        <f>IF(E18="","",E18)</f>
        <v/>
      </c>
      <c r="G84" s="62"/>
      <c r="H84" s="62"/>
      <c r="I84" s="162"/>
      <c r="J84" s="62"/>
      <c r="K84" s="62"/>
      <c r="L84" s="60"/>
    </row>
    <row r="85" spans="2:65" s="1" customFormat="1" ht="10.35" customHeight="1">
      <c r="B85" s="40"/>
      <c r="C85" s="62"/>
      <c r="D85" s="62"/>
      <c r="E85" s="62"/>
      <c r="F85" s="62"/>
      <c r="G85" s="62"/>
      <c r="H85" s="62"/>
      <c r="I85" s="162"/>
      <c r="J85" s="62"/>
      <c r="K85" s="62"/>
      <c r="L85" s="60"/>
    </row>
    <row r="86" spans="2:65" s="9" customFormat="1" ht="29.25" customHeight="1">
      <c r="B86" s="165"/>
      <c r="C86" s="166" t="s">
        <v>153</v>
      </c>
      <c r="D86" s="167" t="s">
        <v>56</v>
      </c>
      <c r="E86" s="167" t="s">
        <v>52</v>
      </c>
      <c r="F86" s="167" t="s">
        <v>154</v>
      </c>
      <c r="G86" s="167" t="s">
        <v>155</v>
      </c>
      <c r="H86" s="167" t="s">
        <v>156</v>
      </c>
      <c r="I86" s="168" t="s">
        <v>157</v>
      </c>
      <c r="J86" s="167" t="s">
        <v>143</v>
      </c>
      <c r="K86" s="169" t="s">
        <v>158</v>
      </c>
      <c r="L86" s="170"/>
      <c r="M86" s="80" t="s">
        <v>159</v>
      </c>
      <c r="N86" s="81" t="s">
        <v>41</v>
      </c>
      <c r="O86" s="81" t="s">
        <v>160</v>
      </c>
      <c r="P86" s="81" t="s">
        <v>161</v>
      </c>
      <c r="Q86" s="81" t="s">
        <v>162</v>
      </c>
      <c r="R86" s="81" t="s">
        <v>163</v>
      </c>
      <c r="S86" s="81" t="s">
        <v>164</v>
      </c>
      <c r="T86" s="82" t="s">
        <v>165</v>
      </c>
    </row>
    <row r="87" spans="2:65" s="1" customFormat="1" ht="29.25" customHeight="1">
      <c r="B87" s="40"/>
      <c r="C87" s="86" t="s">
        <v>144</v>
      </c>
      <c r="D87" s="62"/>
      <c r="E87" s="62"/>
      <c r="F87" s="62"/>
      <c r="G87" s="62"/>
      <c r="H87" s="62"/>
      <c r="I87" s="162"/>
      <c r="J87" s="171">
        <f>BK87</f>
        <v>0</v>
      </c>
      <c r="K87" s="62"/>
      <c r="L87" s="60"/>
      <c r="M87" s="83"/>
      <c r="N87" s="84"/>
      <c r="O87" s="84"/>
      <c r="P87" s="172">
        <f>P88+P109+P161+P163</f>
        <v>0</v>
      </c>
      <c r="Q87" s="84"/>
      <c r="R87" s="172">
        <f>R88+R109+R161+R163</f>
        <v>0</v>
      </c>
      <c r="S87" s="84"/>
      <c r="T87" s="173">
        <f>T88+T109+T161+T163</f>
        <v>0</v>
      </c>
      <c r="AT87" s="23" t="s">
        <v>70</v>
      </c>
      <c r="AU87" s="23" t="s">
        <v>145</v>
      </c>
      <c r="BK87" s="174">
        <f>BK88+BK109+BK161+BK163</f>
        <v>0</v>
      </c>
    </row>
    <row r="88" spans="2:65" s="10" customFormat="1" ht="37.35" customHeight="1">
      <c r="B88" s="175"/>
      <c r="C88" s="176"/>
      <c r="D88" s="177" t="s">
        <v>70</v>
      </c>
      <c r="E88" s="178" t="s">
        <v>166</v>
      </c>
      <c r="F88" s="178" t="s">
        <v>167</v>
      </c>
      <c r="G88" s="176"/>
      <c r="H88" s="176"/>
      <c r="I88" s="179"/>
      <c r="J88" s="180">
        <f>BK88</f>
        <v>0</v>
      </c>
      <c r="K88" s="176"/>
      <c r="L88" s="181"/>
      <c r="M88" s="182"/>
      <c r="N88" s="183"/>
      <c r="O88" s="183"/>
      <c r="P88" s="184">
        <f>P89+P107</f>
        <v>0</v>
      </c>
      <c r="Q88" s="183"/>
      <c r="R88" s="184">
        <f>R89+R107</f>
        <v>0</v>
      </c>
      <c r="S88" s="183"/>
      <c r="T88" s="185">
        <f>T89+T107</f>
        <v>0</v>
      </c>
      <c r="AR88" s="186" t="s">
        <v>79</v>
      </c>
      <c r="AT88" s="187" t="s">
        <v>70</v>
      </c>
      <c r="AU88" s="187" t="s">
        <v>71</v>
      </c>
      <c r="AY88" s="186" t="s">
        <v>168</v>
      </c>
      <c r="BK88" s="188">
        <f>BK89+BK107</f>
        <v>0</v>
      </c>
    </row>
    <row r="89" spans="2:65" s="10" customFormat="1" ht="19.899999999999999" customHeight="1">
      <c r="B89" s="175"/>
      <c r="C89" s="176"/>
      <c r="D89" s="177" t="s">
        <v>70</v>
      </c>
      <c r="E89" s="189" t="s">
        <v>79</v>
      </c>
      <c r="F89" s="189" t="s">
        <v>169</v>
      </c>
      <c r="G89" s="176"/>
      <c r="H89" s="176"/>
      <c r="I89" s="179"/>
      <c r="J89" s="190">
        <f>BK89</f>
        <v>0</v>
      </c>
      <c r="K89" s="176"/>
      <c r="L89" s="181"/>
      <c r="M89" s="182"/>
      <c r="N89" s="183"/>
      <c r="O89" s="183"/>
      <c r="P89" s="184">
        <f>SUM(P90:P106)</f>
        <v>0</v>
      </c>
      <c r="Q89" s="183"/>
      <c r="R89" s="184">
        <f>SUM(R90:R106)</f>
        <v>0</v>
      </c>
      <c r="S89" s="183"/>
      <c r="T89" s="185">
        <f>SUM(T90:T106)</f>
        <v>0</v>
      </c>
      <c r="AR89" s="186" t="s">
        <v>79</v>
      </c>
      <c r="AT89" s="187" t="s">
        <v>70</v>
      </c>
      <c r="AU89" s="187" t="s">
        <v>79</v>
      </c>
      <c r="AY89" s="186" t="s">
        <v>168</v>
      </c>
      <c r="BK89" s="188">
        <f>SUM(BK90:BK106)</f>
        <v>0</v>
      </c>
    </row>
    <row r="90" spans="2:65" s="1" customFormat="1" ht="25.5" customHeight="1">
      <c r="B90" s="40"/>
      <c r="C90" s="191" t="s">
        <v>79</v>
      </c>
      <c r="D90" s="191" t="s">
        <v>170</v>
      </c>
      <c r="E90" s="192" t="s">
        <v>2214</v>
      </c>
      <c r="F90" s="193" t="s">
        <v>2215</v>
      </c>
      <c r="G90" s="194" t="s">
        <v>205</v>
      </c>
      <c r="H90" s="195">
        <v>27.36</v>
      </c>
      <c r="I90" s="196"/>
      <c r="J90" s="197">
        <f>ROUND(I90*H90,2)</f>
        <v>0</v>
      </c>
      <c r="K90" s="193" t="s">
        <v>174</v>
      </c>
      <c r="L90" s="60"/>
      <c r="M90" s="198" t="s">
        <v>21</v>
      </c>
      <c r="N90" s="199" t="s">
        <v>42</v>
      </c>
      <c r="O90" s="41"/>
      <c r="P90" s="200">
        <f>O90*H90</f>
        <v>0</v>
      </c>
      <c r="Q90" s="200">
        <v>0</v>
      </c>
      <c r="R90" s="200">
        <f>Q90*H90</f>
        <v>0</v>
      </c>
      <c r="S90" s="200">
        <v>0</v>
      </c>
      <c r="T90" s="201">
        <f>S90*H90</f>
        <v>0</v>
      </c>
      <c r="AR90" s="23" t="s">
        <v>175</v>
      </c>
      <c r="AT90" s="23" t="s">
        <v>170</v>
      </c>
      <c r="AU90" s="23" t="s">
        <v>81</v>
      </c>
      <c r="AY90" s="23" t="s">
        <v>168</v>
      </c>
      <c r="BE90" s="202">
        <f>IF(N90="základní",J90,0)</f>
        <v>0</v>
      </c>
      <c r="BF90" s="202">
        <f>IF(N90="snížená",J90,0)</f>
        <v>0</v>
      </c>
      <c r="BG90" s="202">
        <f>IF(N90="zákl. přenesená",J90,0)</f>
        <v>0</v>
      </c>
      <c r="BH90" s="202">
        <f>IF(N90="sníž. přenesená",J90,0)</f>
        <v>0</v>
      </c>
      <c r="BI90" s="202">
        <f>IF(N90="nulová",J90,0)</f>
        <v>0</v>
      </c>
      <c r="BJ90" s="23" t="s">
        <v>79</v>
      </c>
      <c r="BK90" s="202">
        <f>ROUND(I90*H90,2)</f>
        <v>0</v>
      </c>
      <c r="BL90" s="23" t="s">
        <v>175</v>
      </c>
      <c r="BM90" s="23" t="s">
        <v>81</v>
      </c>
    </row>
    <row r="91" spans="2:65" s="1" customFormat="1" ht="38.25" customHeight="1">
      <c r="B91" s="40"/>
      <c r="C91" s="191" t="s">
        <v>81</v>
      </c>
      <c r="D91" s="191" t="s">
        <v>170</v>
      </c>
      <c r="E91" s="192" t="s">
        <v>2216</v>
      </c>
      <c r="F91" s="193" t="s">
        <v>2217</v>
      </c>
      <c r="G91" s="194" t="s">
        <v>205</v>
      </c>
      <c r="H91" s="195">
        <v>8.2080000000000002</v>
      </c>
      <c r="I91" s="196"/>
      <c r="J91" s="197">
        <f>ROUND(I91*H91,2)</f>
        <v>0</v>
      </c>
      <c r="K91" s="193" t="s">
        <v>174</v>
      </c>
      <c r="L91" s="60"/>
      <c r="M91" s="198" t="s">
        <v>21</v>
      </c>
      <c r="N91" s="199" t="s">
        <v>42</v>
      </c>
      <c r="O91" s="41"/>
      <c r="P91" s="200">
        <f>O91*H91</f>
        <v>0</v>
      </c>
      <c r="Q91" s="200">
        <v>0</v>
      </c>
      <c r="R91" s="200">
        <f>Q91*H91</f>
        <v>0</v>
      </c>
      <c r="S91" s="200">
        <v>0</v>
      </c>
      <c r="T91" s="201">
        <f>S91*H91</f>
        <v>0</v>
      </c>
      <c r="AR91" s="23" t="s">
        <v>175</v>
      </c>
      <c r="AT91" s="23" t="s">
        <v>170</v>
      </c>
      <c r="AU91" s="23" t="s">
        <v>81</v>
      </c>
      <c r="AY91" s="23" t="s">
        <v>168</v>
      </c>
      <c r="BE91" s="202">
        <f>IF(N91="základní",J91,0)</f>
        <v>0</v>
      </c>
      <c r="BF91" s="202">
        <f>IF(N91="snížená",J91,0)</f>
        <v>0</v>
      </c>
      <c r="BG91" s="202">
        <f>IF(N91="zákl. přenesená",J91,0)</f>
        <v>0</v>
      </c>
      <c r="BH91" s="202">
        <f>IF(N91="sníž. přenesená",J91,0)</f>
        <v>0</v>
      </c>
      <c r="BI91" s="202">
        <f>IF(N91="nulová",J91,0)</f>
        <v>0</v>
      </c>
      <c r="BJ91" s="23" t="s">
        <v>79</v>
      </c>
      <c r="BK91" s="202">
        <f>ROUND(I91*H91,2)</f>
        <v>0</v>
      </c>
      <c r="BL91" s="23" t="s">
        <v>175</v>
      </c>
      <c r="BM91" s="23" t="s">
        <v>175</v>
      </c>
    </row>
    <row r="92" spans="2:65" s="11" customFormat="1" ht="13.5">
      <c r="B92" s="206"/>
      <c r="C92" s="207"/>
      <c r="D92" s="203" t="s">
        <v>182</v>
      </c>
      <c r="E92" s="208" t="s">
        <v>21</v>
      </c>
      <c r="F92" s="209" t="s">
        <v>2218</v>
      </c>
      <c r="G92" s="207"/>
      <c r="H92" s="210">
        <v>8.2080000000000002</v>
      </c>
      <c r="I92" s="211"/>
      <c r="J92" s="207"/>
      <c r="K92" s="207"/>
      <c r="L92" s="212"/>
      <c r="M92" s="213"/>
      <c r="N92" s="214"/>
      <c r="O92" s="214"/>
      <c r="P92" s="214"/>
      <c r="Q92" s="214"/>
      <c r="R92" s="214"/>
      <c r="S92" s="214"/>
      <c r="T92" s="215"/>
      <c r="AT92" s="216" t="s">
        <v>182</v>
      </c>
      <c r="AU92" s="216" t="s">
        <v>81</v>
      </c>
      <c r="AV92" s="11" t="s">
        <v>81</v>
      </c>
      <c r="AW92" s="11" t="s">
        <v>34</v>
      </c>
      <c r="AX92" s="11" t="s">
        <v>71</v>
      </c>
      <c r="AY92" s="216" t="s">
        <v>168</v>
      </c>
    </row>
    <row r="93" spans="2:65" s="12" customFormat="1" ht="13.5">
      <c r="B93" s="217"/>
      <c r="C93" s="218"/>
      <c r="D93" s="203" t="s">
        <v>182</v>
      </c>
      <c r="E93" s="219" t="s">
        <v>21</v>
      </c>
      <c r="F93" s="220" t="s">
        <v>184</v>
      </c>
      <c r="G93" s="218"/>
      <c r="H93" s="221">
        <v>8.2080000000000002</v>
      </c>
      <c r="I93" s="222"/>
      <c r="J93" s="218"/>
      <c r="K93" s="218"/>
      <c r="L93" s="223"/>
      <c r="M93" s="224"/>
      <c r="N93" s="225"/>
      <c r="O93" s="225"/>
      <c r="P93" s="225"/>
      <c r="Q93" s="225"/>
      <c r="R93" s="225"/>
      <c r="S93" s="225"/>
      <c r="T93" s="226"/>
      <c r="AT93" s="227" t="s">
        <v>182</v>
      </c>
      <c r="AU93" s="227" t="s">
        <v>81</v>
      </c>
      <c r="AV93" s="12" t="s">
        <v>175</v>
      </c>
      <c r="AW93" s="12" t="s">
        <v>34</v>
      </c>
      <c r="AX93" s="12" t="s">
        <v>79</v>
      </c>
      <c r="AY93" s="227" t="s">
        <v>168</v>
      </c>
    </row>
    <row r="94" spans="2:65" s="1" customFormat="1" ht="38.25" customHeight="1">
      <c r="B94" s="40"/>
      <c r="C94" s="191" t="s">
        <v>185</v>
      </c>
      <c r="D94" s="191" t="s">
        <v>170</v>
      </c>
      <c r="E94" s="192" t="s">
        <v>1811</v>
      </c>
      <c r="F94" s="193" t="s">
        <v>1812</v>
      </c>
      <c r="G94" s="194" t="s">
        <v>205</v>
      </c>
      <c r="H94" s="195">
        <v>27.36</v>
      </c>
      <c r="I94" s="196"/>
      <c r="J94" s="197">
        <f t="shared" ref="J94:J99" si="0">ROUND(I94*H94,2)</f>
        <v>0</v>
      </c>
      <c r="K94" s="193" t="s">
        <v>174</v>
      </c>
      <c r="L94" s="60"/>
      <c r="M94" s="198" t="s">
        <v>21</v>
      </c>
      <c r="N94" s="199" t="s">
        <v>42</v>
      </c>
      <c r="O94" s="41"/>
      <c r="P94" s="200">
        <f t="shared" ref="P94:P99" si="1">O94*H94</f>
        <v>0</v>
      </c>
      <c r="Q94" s="200">
        <v>0</v>
      </c>
      <c r="R94" s="200">
        <f t="shared" ref="R94:R99" si="2">Q94*H94</f>
        <v>0</v>
      </c>
      <c r="S94" s="200">
        <v>0</v>
      </c>
      <c r="T94" s="201">
        <f t="shared" ref="T94:T99" si="3">S94*H94</f>
        <v>0</v>
      </c>
      <c r="AR94" s="23" t="s">
        <v>175</v>
      </c>
      <c r="AT94" s="23" t="s">
        <v>170</v>
      </c>
      <c r="AU94" s="23" t="s">
        <v>81</v>
      </c>
      <c r="AY94" s="23" t="s">
        <v>168</v>
      </c>
      <c r="BE94" s="202">
        <f t="shared" ref="BE94:BE99" si="4">IF(N94="základní",J94,0)</f>
        <v>0</v>
      </c>
      <c r="BF94" s="202">
        <f t="shared" ref="BF94:BF99" si="5">IF(N94="snížená",J94,0)</f>
        <v>0</v>
      </c>
      <c r="BG94" s="202">
        <f t="shared" ref="BG94:BG99" si="6">IF(N94="zákl. přenesená",J94,0)</f>
        <v>0</v>
      </c>
      <c r="BH94" s="202">
        <f t="shared" ref="BH94:BH99" si="7">IF(N94="sníž. přenesená",J94,0)</f>
        <v>0</v>
      </c>
      <c r="BI94" s="202">
        <f t="shared" ref="BI94:BI99" si="8">IF(N94="nulová",J94,0)</f>
        <v>0</v>
      </c>
      <c r="BJ94" s="23" t="s">
        <v>79</v>
      </c>
      <c r="BK94" s="202">
        <f t="shared" ref="BK94:BK99" si="9">ROUND(I94*H94,2)</f>
        <v>0</v>
      </c>
      <c r="BL94" s="23" t="s">
        <v>175</v>
      </c>
      <c r="BM94" s="23" t="s">
        <v>198</v>
      </c>
    </row>
    <row r="95" spans="2:65" s="1" customFormat="1" ht="38.25" customHeight="1">
      <c r="B95" s="40"/>
      <c r="C95" s="191" t="s">
        <v>175</v>
      </c>
      <c r="D95" s="191" t="s">
        <v>170</v>
      </c>
      <c r="E95" s="192" t="s">
        <v>1813</v>
      </c>
      <c r="F95" s="193" t="s">
        <v>1814</v>
      </c>
      <c r="G95" s="194" t="s">
        <v>205</v>
      </c>
      <c r="H95" s="195">
        <v>31.92</v>
      </c>
      <c r="I95" s="196"/>
      <c r="J95" s="197">
        <f t="shared" si="0"/>
        <v>0</v>
      </c>
      <c r="K95" s="193" t="s">
        <v>174</v>
      </c>
      <c r="L95" s="60"/>
      <c r="M95" s="198" t="s">
        <v>21</v>
      </c>
      <c r="N95" s="199" t="s">
        <v>42</v>
      </c>
      <c r="O95" s="41"/>
      <c r="P95" s="200">
        <f t="shared" si="1"/>
        <v>0</v>
      </c>
      <c r="Q95" s="200">
        <v>0</v>
      </c>
      <c r="R95" s="200">
        <f t="shared" si="2"/>
        <v>0</v>
      </c>
      <c r="S95" s="200">
        <v>0</v>
      </c>
      <c r="T95" s="201">
        <f t="shared" si="3"/>
        <v>0</v>
      </c>
      <c r="AR95" s="23" t="s">
        <v>175</v>
      </c>
      <c r="AT95" s="23" t="s">
        <v>170</v>
      </c>
      <c r="AU95" s="23" t="s">
        <v>81</v>
      </c>
      <c r="AY95" s="23" t="s">
        <v>168</v>
      </c>
      <c r="BE95" s="202">
        <f t="shared" si="4"/>
        <v>0</v>
      </c>
      <c r="BF95" s="202">
        <f t="shared" si="5"/>
        <v>0</v>
      </c>
      <c r="BG95" s="202">
        <f t="shared" si="6"/>
        <v>0</v>
      </c>
      <c r="BH95" s="202">
        <f t="shared" si="7"/>
        <v>0</v>
      </c>
      <c r="BI95" s="202">
        <f t="shared" si="8"/>
        <v>0</v>
      </c>
      <c r="BJ95" s="23" t="s">
        <v>79</v>
      </c>
      <c r="BK95" s="202">
        <f t="shared" si="9"/>
        <v>0</v>
      </c>
      <c r="BL95" s="23" t="s">
        <v>175</v>
      </c>
      <c r="BM95" s="23" t="s">
        <v>208</v>
      </c>
    </row>
    <row r="96" spans="2:65" s="1" customFormat="1" ht="38.25" customHeight="1">
      <c r="B96" s="40"/>
      <c r="C96" s="191" t="s">
        <v>192</v>
      </c>
      <c r="D96" s="191" t="s">
        <v>170</v>
      </c>
      <c r="E96" s="192" t="s">
        <v>213</v>
      </c>
      <c r="F96" s="193" t="s">
        <v>214</v>
      </c>
      <c r="G96" s="194" t="s">
        <v>205</v>
      </c>
      <c r="H96" s="195">
        <v>11.4</v>
      </c>
      <c r="I96" s="196"/>
      <c r="J96" s="197">
        <f t="shared" si="0"/>
        <v>0</v>
      </c>
      <c r="K96" s="193" t="s">
        <v>174</v>
      </c>
      <c r="L96" s="60"/>
      <c r="M96" s="198" t="s">
        <v>21</v>
      </c>
      <c r="N96" s="199" t="s">
        <v>42</v>
      </c>
      <c r="O96" s="41"/>
      <c r="P96" s="200">
        <f t="shared" si="1"/>
        <v>0</v>
      </c>
      <c r="Q96" s="200">
        <v>0</v>
      </c>
      <c r="R96" s="200">
        <f t="shared" si="2"/>
        <v>0</v>
      </c>
      <c r="S96" s="200">
        <v>0</v>
      </c>
      <c r="T96" s="201">
        <f t="shared" si="3"/>
        <v>0</v>
      </c>
      <c r="AR96" s="23" t="s">
        <v>175</v>
      </c>
      <c r="AT96" s="23" t="s">
        <v>170</v>
      </c>
      <c r="AU96" s="23" t="s">
        <v>81</v>
      </c>
      <c r="AY96" s="23" t="s">
        <v>168</v>
      </c>
      <c r="BE96" s="202">
        <f t="shared" si="4"/>
        <v>0</v>
      </c>
      <c r="BF96" s="202">
        <f t="shared" si="5"/>
        <v>0</v>
      </c>
      <c r="BG96" s="202">
        <f t="shared" si="6"/>
        <v>0</v>
      </c>
      <c r="BH96" s="202">
        <f t="shared" si="7"/>
        <v>0</v>
      </c>
      <c r="BI96" s="202">
        <f t="shared" si="8"/>
        <v>0</v>
      </c>
      <c r="BJ96" s="23" t="s">
        <v>79</v>
      </c>
      <c r="BK96" s="202">
        <f t="shared" si="9"/>
        <v>0</v>
      </c>
      <c r="BL96" s="23" t="s">
        <v>175</v>
      </c>
      <c r="BM96" s="23" t="s">
        <v>217</v>
      </c>
    </row>
    <row r="97" spans="2:65" s="1" customFormat="1" ht="25.5" customHeight="1">
      <c r="B97" s="40"/>
      <c r="C97" s="191" t="s">
        <v>198</v>
      </c>
      <c r="D97" s="191" t="s">
        <v>170</v>
      </c>
      <c r="E97" s="192" t="s">
        <v>404</v>
      </c>
      <c r="F97" s="193" t="s">
        <v>405</v>
      </c>
      <c r="G97" s="194" t="s">
        <v>205</v>
      </c>
      <c r="H97" s="195">
        <v>27.36</v>
      </c>
      <c r="I97" s="196"/>
      <c r="J97" s="197">
        <f t="shared" si="0"/>
        <v>0</v>
      </c>
      <c r="K97" s="193" t="s">
        <v>174</v>
      </c>
      <c r="L97" s="60"/>
      <c r="M97" s="198" t="s">
        <v>21</v>
      </c>
      <c r="N97" s="199" t="s">
        <v>42</v>
      </c>
      <c r="O97" s="41"/>
      <c r="P97" s="200">
        <f t="shared" si="1"/>
        <v>0</v>
      </c>
      <c r="Q97" s="200">
        <v>0</v>
      </c>
      <c r="R97" s="200">
        <f t="shared" si="2"/>
        <v>0</v>
      </c>
      <c r="S97" s="200">
        <v>0</v>
      </c>
      <c r="T97" s="201">
        <f t="shared" si="3"/>
        <v>0</v>
      </c>
      <c r="AR97" s="23" t="s">
        <v>175</v>
      </c>
      <c r="AT97" s="23" t="s">
        <v>170</v>
      </c>
      <c r="AU97" s="23" t="s">
        <v>81</v>
      </c>
      <c r="AY97" s="23" t="s">
        <v>168</v>
      </c>
      <c r="BE97" s="202">
        <f t="shared" si="4"/>
        <v>0</v>
      </c>
      <c r="BF97" s="202">
        <f t="shared" si="5"/>
        <v>0</v>
      </c>
      <c r="BG97" s="202">
        <f t="shared" si="6"/>
        <v>0</v>
      </c>
      <c r="BH97" s="202">
        <f t="shared" si="7"/>
        <v>0</v>
      </c>
      <c r="BI97" s="202">
        <f t="shared" si="8"/>
        <v>0</v>
      </c>
      <c r="BJ97" s="23" t="s">
        <v>79</v>
      </c>
      <c r="BK97" s="202">
        <f t="shared" si="9"/>
        <v>0</v>
      </c>
      <c r="BL97" s="23" t="s">
        <v>175</v>
      </c>
      <c r="BM97" s="23" t="s">
        <v>227</v>
      </c>
    </row>
    <row r="98" spans="2:65" s="1" customFormat="1" ht="16.5" customHeight="1">
      <c r="B98" s="40"/>
      <c r="C98" s="191" t="s">
        <v>202</v>
      </c>
      <c r="D98" s="191" t="s">
        <v>170</v>
      </c>
      <c r="E98" s="192" t="s">
        <v>228</v>
      </c>
      <c r="F98" s="193" t="s">
        <v>229</v>
      </c>
      <c r="G98" s="194" t="s">
        <v>205</v>
      </c>
      <c r="H98" s="195">
        <v>11.4</v>
      </c>
      <c r="I98" s="196"/>
      <c r="J98" s="197">
        <f t="shared" si="0"/>
        <v>0</v>
      </c>
      <c r="K98" s="193" t="s">
        <v>174</v>
      </c>
      <c r="L98" s="60"/>
      <c r="M98" s="198" t="s">
        <v>21</v>
      </c>
      <c r="N98" s="199" t="s">
        <v>42</v>
      </c>
      <c r="O98" s="41"/>
      <c r="P98" s="200">
        <f t="shared" si="1"/>
        <v>0</v>
      </c>
      <c r="Q98" s="200">
        <v>0</v>
      </c>
      <c r="R98" s="200">
        <f t="shared" si="2"/>
        <v>0</v>
      </c>
      <c r="S98" s="200">
        <v>0</v>
      </c>
      <c r="T98" s="201">
        <f t="shared" si="3"/>
        <v>0</v>
      </c>
      <c r="AR98" s="23" t="s">
        <v>175</v>
      </c>
      <c r="AT98" s="23" t="s">
        <v>170</v>
      </c>
      <c r="AU98" s="23" t="s">
        <v>81</v>
      </c>
      <c r="AY98" s="23" t="s">
        <v>168</v>
      </c>
      <c r="BE98" s="202">
        <f t="shared" si="4"/>
        <v>0</v>
      </c>
      <c r="BF98" s="202">
        <f t="shared" si="5"/>
        <v>0</v>
      </c>
      <c r="BG98" s="202">
        <f t="shared" si="6"/>
        <v>0</v>
      </c>
      <c r="BH98" s="202">
        <f t="shared" si="7"/>
        <v>0</v>
      </c>
      <c r="BI98" s="202">
        <f t="shared" si="8"/>
        <v>0</v>
      </c>
      <c r="BJ98" s="23" t="s">
        <v>79</v>
      </c>
      <c r="BK98" s="202">
        <f t="shared" si="9"/>
        <v>0</v>
      </c>
      <c r="BL98" s="23" t="s">
        <v>175</v>
      </c>
      <c r="BM98" s="23" t="s">
        <v>239</v>
      </c>
    </row>
    <row r="99" spans="2:65" s="1" customFormat="1" ht="25.5" customHeight="1">
      <c r="B99" s="40"/>
      <c r="C99" s="191" t="s">
        <v>208</v>
      </c>
      <c r="D99" s="191" t="s">
        <v>170</v>
      </c>
      <c r="E99" s="192" t="s">
        <v>233</v>
      </c>
      <c r="F99" s="193" t="s">
        <v>234</v>
      </c>
      <c r="G99" s="194" t="s">
        <v>235</v>
      </c>
      <c r="H99" s="195">
        <v>22.8</v>
      </c>
      <c r="I99" s="196"/>
      <c r="J99" s="197">
        <f t="shared" si="0"/>
        <v>0</v>
      </c>
      <c r="K99" s="193" t="s">
        <v>174</v>
      </c>
      <c r="L99" s="60"/>
      <c r="M99" s="198" t="s">
        <v>21</v>
      </c>
      <c r="N99" s="199" t="s">
        <v>42</v>
      </c>
      <c r="O99" s="41"/>
      <c r="P99" s="200">
        <f t="shared" si="1"/>
        <v>0</v>
      </c>
      <c r="Q99" s="200">
        <v>0</v>
      </c>
      <c r="R99" s="200">
        <f t="shared" si="2"/>
        <v>0</v>
      </c>
      <c r="S99" s="200">
        <v>0</v>
      </c>
      <c r="T99" s="201">
        <f t="shared" si="3"/>
        <v>0</v>
      </c>
      <c r="AR99" s="23" t="s">
        <v>175</v>
      </c>
      <c r="AT99" s="23" t="s">
        <v>170</v>
      </c>
      <c r="AU99" s="23" t="s">
        <v>81</v>
      </c>
      <c r="AY99" s="23" t="s">
        <v>168</v>
      </c>
      <c r="BE99" s="202">
        <f t="shared" si="4"/>
        <v>0</v>
      </c>
      <c r="BF99" s="202">
        <f t="shared" si="5"/>
        <v>0</v>
      </c>
      <c r="BG99" s="202">
        <f t="shared" si="6"/>
        <v>0</v>
      </c>
      <c r="BH99" s="202">
        <f t="shared" si="7"/>
        <v>0</v>
      </c>
      <c r="BI99" s="202">
        <f t="shared" si="8"/>
        <v>0</v>
      </c>
      <c r="BJ99" s="23" t="s">
        <v>79</v>
      </c>
      <c r="BK99" s="202">
        <f t="shared" si="9"/>
        <v>0</v>
      </c>
      <c r="BL99" s="23" t="s">
        <v>175</v>
      </c>
      <c r="BM99" s="23" t="s">
        <v>427</v>
      </c>
    </row>
    <row r="100" spans="2:65" s="11" customFormat="1" ht="13.5">
      <c r="B100" s="206"/>
      <c r="C100" s="207"/>
      <c r="D100" s="203" t="s">
        <v>182</v>
      </c>
      <c r="E100" s="208" t="s">
        <v>21</v>
      </c>
      <c r="F100" s="209" t="s">
        <v>2219</v>
      </c>
      <c r="G100" s="207"/>
      <c r="H100" s="210">
        <v>22.8</v>
      </c>
      <c r="I100" s="211"/>
      <c r="J100" s="207"/>
      <c r="K100" s="207"/>
      <c r="L100" s="212"/>
      <c r="M100" s="213"/>
      <c r="N100" s="214"/>
      <c r="O100" s="214"/>
      <c r="P100" s="214"/>
      <c r="Q100" s="214"/>
      <c r="R100" s="214"/>
      <c r="S100" s="214"/>
      <c r="T100" s="215"/>
      <c r="AT100" s="216" t="s">
        <v>182</v>
      </c>
      <c r="AU100" s="216" t="s">
        <v>81</v>
      </c>
      <c r="AV100" s="11" t="s">
        <v>81</v>
      </c>
      <c r="AW100" s="11" t="s">
        <v>34</v>
      </c>
      <c r="AX100" s="11" t="s">
        <v>71</v>
      </c>
      <c r="AY100" s="216" t="s">
        <v>168</v>
      </c>
    </row>
    <row r="101" spans="2:65" s="12" customFormat="1" ht="13.5">
      <c r="B101" s="217"/>
      <c r="C101" s="218"/>
      <c r="D101" s="203" t="s">
        <v>182</v>
      </c>
      <c r="E101" s="219" t="s">
        <v>21</v>
      </c>
      <c r="F101" s="220" t="s">
        <v>184</v>
      </c>
      <c r="G101" s="218"/>
      <c r="H101" s="221">
        <v>22.8</v>
      </c>
      <c r="I101" s="222"/>
      <c r="J101" s="218"/>
      <c r="K101" s="218"/>
      <c r="L101" s="223"/>
      <c r="M101" s="224"/>
      <c r="N101" s="225"/>
      <c r="O101" s="225"/>
      <c r="P101" s="225"/>
      <c r="Q101" s="225"/>
      <c r="R101" s="225"/>
      <c r="S101" s="225"/>
      <c r="T101" s="226"/>
      <c r="AT101" s="227" t="s">
        <v>182</v>
      </c>
      <c r="AU101" s="227" t="s">
        <v>81</v>
      </c>
      <c r="AV101" s="12" t="s">
        <v>175</v>
      </c>
      <c r="AW101" s="12" t="s">
        <v>34</v>
      </c>
      <c r="AX101" s="12" t="s">
        <v>79</v>
      </c>
      <c r="AY101" s="227" t="s">
        <v>168</v>
      </c>
    </row>
    <row r="102" spans="2:65" s="1" customFormat="1" ht="25.5" customHeight="1">
      <c r="B102" s="40"/>
      <c r="C102" s="191" t="s">
        <v>212</v>
      </c>
      <c r="D102" s="191" t="s">
        <v>170</v>
      </c>
      <c r="E102" s="192" t="s">
        <v>1817</v>
      </c>
      <c r="F102" s="193" t="s">
        <v>1818</v>
      </c>
      <c r="G102" s="194" t="s">
        <v>205</v>
      </c>
      <c r="H102" s="195">
        <v>15.96</v>
      </c>
      <c r="I102" s="196"/>
      <c r="J102" s="197">
        <f>ROUND(I102*H102,2)</f>
        <v>0</v>
      </c>
      <c r="K102" s="193" t="s">
        <v>174</v>
      </c>
      <c r="L102" s="60"/>
      <c r="M102" s="198" t="s">
        <v>21</v>
      </c>
      <c r="N102" s="199" t="s">
        <v>42</v>
      </c>
      <c r="O102" s="41"/>
      <c r="P102" s="200">
        <f>O102*H102</f>
        <v>0</v>
      </c>
      <c r="Q102" s="200">
        <v>0</v>
      </c>
      <c r="R102" s="200">
        <f>Q102*H102</f>
        <v>0</v>
      </c>
      <c r="S102" s="200">
        <v>0</v>
      </c>
      <c r="T102" s="201">
        <f>S102*H102</f>
        <v>0</v>
      </c>
      <c r="AR102" s="23" t="s">
        <v>175</v>
      </c>
      <c r="AT102" s="23" t="s">
        <v>170</v>
      </c>
      <c r="AU102" s="23" t="s">
        <v>81</v>
      </c>
      <c r="AY102" s="23" t="s">
        <v>168</v>
      </c>
      <c r="BE102" s="202">
        <f>IF(N102="základní",J102,0)</f>
        <v>0</v>
      </c>
      <c r="BF102" s="202">
        <f>IF(N102="snížená",J102,0)</f>
        <v>0</v>
      </c>
      <c r="BG102" s="202">
        <f>IF(N102="zákl. přenesená",J102,0)</f>
        <v>0</v>
      </c>
      <c r="BH102" s="202">
        <f>IF(N102="sníž. přenesená",J102,0)</f>
        <v>0</v>
      </c>
      <c r="BI102" s="202">
        <f>IF(N102="nulová",J102,0)</f>
        <v>0</v>
      </c>
      <c r="BJ102" s="23" t="s">
        <v>79</v>
      </c>
      <c r="BK102" s="202">
        <f>ROUND(I102*H102,2)</f>
        <v>0</v>
      </c>
      <c r="BL102" s="23" t="s">
        <v>175</v>
      </c>
      <c r="BM102" s="23" t="s">
        <v>259</v>
      </c>
    </row>
    <row r="103" spans="2:65" s="1" customFormat="1" ht="38.25" customHeight="1">
      <c r="B103" s="40"/>
      <c r="C103" s="191" t="s">
        <v>217</v>
      </c>
      <c r="D103" s="191" t="s">
        <v>170</v>
      </c>
      <c r="E103" s="192" t="s">
        <v>1819</v>
      </c>
      <c r="F103" s="193" t="s">
        <v>1820</v>
      </c>
      <c r="G103" s="194" t="s">
        <v>205</v>
      </c>
      <c r="H103" s="195">
        <v>9.1199999999999992</v>
      </c>
      <c r="I103" s="196"/>
      <c r="J103" s="197">
        <f>ROUND(I103*H103,2)</f>
        <v>0</v>
      </c>
      <c r="K103" s="193" t="s">
        <v>174</v>
      </c>
      <c r="L103" s="60"/>
      <c r="M103" s="198" t="s">
        <v>21</v>
      </c>
      <c r="N103" s="199" t="s">
        <v>42</v>
      </c>
      <c r="O103" s="41"/>
      <c r="P103" s="200">
        <f>O103*H103</f>
        <v>0</v>
      </c>
      <c r="Q103" s="200">
        <v>0</v>
      </c>
      <c r="R103" s="200">
        <f>Q103*H103</f>
        <v>0</v>
      </c>
      <c r="S103" s="200">
        <v>0</v>
      </c>
      <c r="T103" s="201">
        <f>S103*H103</f>
        <v>0</v>
      </c>
      <c r="AR103" s="23" t="s">
        <v>175</v>
      </c>
      <c r="AT103" s="23" t="s">
        <v>170</v>
      </c>
      <c r="AU103" s="23" t="s">
        <v>81</v>
      </c>
      <c r="AY103" s="23" t="s">
        <v>168</v>
      </c>
      <c r="BE103" s="202">
        <f>IF(N103="základní",J103,0)</f>
        <v>0</v>
      </c>
      <c r="BF103" s="202">
        <f>IF(N103="snížená",J103,0)</f>
        <v>0</v>
      </c>
      <c r="BG103" s="202">
        <f>IF(N103="zákl. přenesená",J103,0)</f>
        <v>0</v>
      </c>
      <c r="BH103" s="202">
        <f>IF(N103="sníž. přenesená",J103,0)</f>
        <v>0</v>
      </c>
      <c r="BI103" s="202">
        <f>IF(N103="nulová",J103,0)</f>
        <v>0</v>
      </c>
      <c r="BJ103" s="23" t="s">
        <v>79</v>
      </c>
      <c r="BK103" s="202">
        <f>ROUND(I103*H103,2)</f>
        <v>0</v>
      </c>
      <c r="BL103" s="23" t="s">
        <v>175</v>
      </c>
      <c r="BM103" s="23" t="s">
        <v>270</v>
      </c>
    </row>
    <row r="104" spans="2:65" s="1" customFormat="1" ht="16.5" customHeight="1">
      <c r="B104" s="40"/>
      <c r="C104" s="228" t="s">
        <v>222</v>
      </c>
      <c r="D104" s="228" t="s">
        <v>260</v>
      </c>
      <c r="E104" s="229" t="s">
        <v>1822</v>
      </c>
      <c r="F104" s="230" t="s">
        <v>1823</v>
      </c>
      <c r="G104" s="231" t="s">
        <v>235</v>
      </c>
      <c r="H104" s="232">
        <v>18.239999999999998</v>
      </c>
      <c r="I104" s="233"/>
      <c r="J104" s="234">
        <f>ROUND(I104*H104,2)</f>
        <v>0</v>
      </c>
      <c r="K104" s="230" t="s">
        <v>174</v>
      </c>
      <c r="L104" s="235"/>
      <c r="M104" s="236" t="s">
        <v>21</v>
      </c>
      <c r="N104" s="237" t="s">
        <v>42</v>
      </c>
      <c r="O104" s="41"/>
      <c r="P104" s="200">
        <f>O104*H104</f>
        <v>0</v>
      </c>
      <c r="Q104" s="200">
        <v>0</v>
      </c>
      <c r="R104" s="200">
        <f>Q104*H104</f>
        <v>0</v>
      </c>
      <c r="S104" s="200">
        <v>0</v>
      </c>
      <c r="T104" s="201">
        <f>S104*H104</f>
        <v>0</v>
      </c>
      <c r="AR104" s="23" t="s">
        <v>208</v>
      </c>
      <c r="AT104" s="23" t="s">
        <v>260</v>
      </c>
      <c r="AU104" s="23" t="s">
        <v>81</v>
      </c>
      <c r="AY104" s="23" t="s">
        <v>168</v>
      </c>
      <c r="BE104" s="202">
        <f>IF(N104="základní",J104,0)</f>
        <v>0</v>
      </c>
      <c r="BF104" s="202">
        <f>IF(N104="snížená",J104,0)</f>
        <v>0</v>
      </c>
      <c r="BG104" s="202">
        <f>IF(N104="zákl. přenesená",J104,0)</f>
        <v>0</v>
      </c>
      <c r="BH104" s="202">
        <f>IF(N104="sníž. přenesená",J104,0)</f>
        <v>0</v>
      </c>
      <c r="BI104" s="202">
        <f>IF(N104="nulová",J104,0)</f>
        <v>0</v>
      </c>
      <c r="BJ104" s="23" t="s">
        <v>79</v>
      </c>
      <c r="BK104" s="202">
        <f>ROUND(I104*H104,2)</f>
        <v>0</v>
      </c>
      <c r="BL104" s="23" t="s">
        <v>175</v>
      </c>
      <c r="BM104" s="23" t="s">
        <v>279</v>
      </c>
    </row>
    <row r="105" spans="2:65" s="11" customFormat="1" ht="13.5">
      <c r="B105" s="206"/>
      <c r="C105" s="207"/>
      <c r="D105" s="203" t="s">
        <v>182</v>
      </c>
      <c r="E105" s="208" t="s">
        <v>21</v>
      </c>
      <c r="F105" s="209" t="s">
        <v>2220</v>
      </c>
      <c r="G105" s="207"/>
      <c r="H105" s="210">
        <v>18.239999999999998</v>
      </c>
      <c r="I105" s="211"/>
      <c r="J105" s="207"/>
      <c r="K105" s="207"/>
      <c r="L105" s="212"/>
      <c r="M105" s="213"/>
      <c r="N105" s="214"/>
      <c r="O105" s="214"/>
      <c r="P105" s="214"/>
      <c r="Q105" s="214"/>
      <c r="R105" s="214"/>
      <c r="S105" s="214"/>
      <c r="T105" s="215"/>
      <c r="AT105" s="216" t="s">
        <v>182</v>
      </c>
      <c r="AU105" s="216" t="s">
        <v>81</v>
      </c>
      <c r="AV105" s="11" t="s">
        <v>81</v>
      </c>
      <c r="AW105" s="11" t="s">
        <v>34</v>
      </c>
      <c r="AX105" s="11" t="s">
        <v>71</v>
      </c>
      <c r="AY105" s="216" t="s">
        <v>168</v>
      </c>
    </row>
    <row r="106" spans="2:65" s="12" customFormat="1" ht="13.5">
      <c r="B106" s="217"/>
      <c r="C106" s="218"/>
      <c r="D106" s="203" t="s">
        <v>182</v>
      </c>
      <c r="E106" s="219" t="s">
        <v>21</v>
      </c>
      <c r="F106" s="220" t="s">
        <v>184</v>
      </c>
      <c r="G106" s="218"/>
      <c r="H106" s="221">
        <v>18.239999999999998</v>
      </c>
      <c r="I106" s="222"/>
      <c r="J106" s="218"/>
      <c r="K106" s="218"/>
      <c r="L106" s="223"/>
      <c r="M106" s="224"/>
      <c r="N106" s="225"/>
      <c r="O106" s="225"/>
      <c r="P106" s="225"/>
      <c r="Q106" s="225"/>
      <c r="R106" s="225"/>
      <c r="S106" s="225"/>
      <c r="T106" s="226"/>
      <c r="AT106" s="227" t="s">
        <v>182</v>
      </c>
      <c r="AU106" s="227" t="s">
        <v>81</v>
      </c>
      <c r="AV106" s="12" t="s">
        <v>175</v>
      </c>
      <c r="AW106" s="12" t="s">
        <v>34</v>
      </c>
      <c r="AX106" s="12" t="s">
        <v>79</v>
      </c>
      <c r="AY106" s="227" t="s">
        <v>168</v>
      </c>
    </row>
    <row r="107" spans="2:65" s="10" customFormat="1" ht="29.85" customHeight="1">
      <c r="B107" s="175"/>
      <c r="C107" s="176"/>
      <c r="D107" s="177" t="s">
        <v>70</v>
      </c>
      <c r="E107" s="189" t="s">
        <v>175</v>
      </c>
      <c r="F107" s="189" t="s">
        <v>464</v>
      </c>
      <c r="G107" s="176"/>
      <c r="H107" s="176"/>
      <c r="I107" s="179"/>
      <c r="J107" s="190">
        <f>BK107</f>
        <v>0</v>
      </c>
      <c r="K107" s="176"/>
      <c r="L107" s="181"/>
      <c r="M107" s="182"/>
      <c r="N107" s="183"/>
      <c r="O107" s="183"/>
      <c r="P107" s="184">
        <f>P108</f>
        <v>0</v>
      </c>
      <c r="Q107" s="183"/>
      <c r="R107" s="184">
        <f>R108</f>
        <v>0</v>
      </c>
      <c r="S107" s="183"/>
      <c r="T107" s="185">
        <f>T108</f>
        <v>0</v>
      </c>
      <c r="AR107" s="186" t="s">
        <v>79</v>
      </c>
      <c r="AT107" s="187" t="s">
        <v>70</v>
      </c>
      <c r="AU107" s="187" t="s">
        <v>79</v>
      </c>
      <c r="AY107" s="186" t="s">
        <v>168</v>
      </c>
      <c r="BK107" s="188">
        <f>BK108</f>
        <v>0</v>
      </c>
    </row>
    <row r="108" spans="2:65" s="1" customFormat="1" ht="25.5" customHeight="1">
      <c r="B108" s="40"/>
      <c r="C108" s="191" t="s">
        <v>227</v>
      </c>
      <c r="D108" s="191" t="s">
        <v>170</v>
      </c>
      <c r="E108" s="192" t="s">
        <v>1826</v>
      </c>
      <c r="F108" s="193" t="s">
        <v>1827</v>
      </c>
      <c r="G108" s="194" t="s">
        <v>205</v>
      </c>
      <c r="H108" s="195">
        <v>2.2799999999999998</v>
      </c>
      <c r="I108" s="196"/>
      <c r="J108" s="197">
        <f>ROUND(I108*H108,2)</f>
        <v>0</v>
      </c>
      <c r="K108" s="193" t="s">
        <v>174</v>
      </c>
      <c r="L108" s="60"/>
      <c r="M108" s="198" t="s">
        <v>21</v>
      </c>
      <c r="N108" s="199" t="s">
        <v>42</v>
      </c>
      <c r="O108" s="41"/>
      <c r="P108" s="200">
        <f>O108*H108</f>
        <v>0</v>
      </c>
      <c r="Q108" s="200">
        <v>0</v>
      </c>
      <c r="R108" s="200">
        <f>Q108*H108</f>
        <v>0</v>
      </c>
      <c r="S108" s="200">
        <v>0</v>
      </c>
      <c r="T108" s="201">
        <f>S108*H108</f>
        <v>0</v>
      </c>
      <c r="AR108" s="23" t="s">
        <v>175</v>
      </c>
      <c r="AT108" s="23" t="s">
        <v>170</v>
      </c>
      <c r="AU108" s="23" t="s">
        <v>81</v>
      </c>
      <c r="AY108" s="23" t="s">
        <v>168</v>
      </c>
      <c r="BE108" s="202">
        <f>IF(N108="základní",J108,0)</f>
        <v>0</v>
      </c>
      <c r="BF108" s="202">
        <f>IF(N108="snížená",J108,0)</f>
        <v>0</v>
      </c>
      <c r="BG108" s="202">
        <f>IF(N108="zákl. přenesená",J108,0)</f>
        <v>0</v>
      </c>
      <c r="BH108" s="202">
        <f>IF(N108="sníž. přenesená",J108,0)</f>
        <v>0</v>
      </c>
      <c r="BI108" s="202">
        <f>IF(N108="nulová",J108,0)</f>
        <v>0</v>
      </c>
      <c r="BJ108" s="23" t="s">
        <v>79</v>
      </c>
      <c r="BK108" s="202">
        <f>ROUND(I108*H108,2)</f>
        <v>0</v>
      </c>
      <c r="BL108" s="23" t="s">
        <v>175</v>
      </c>
      <c r="BM108" s="23" t="s">
        <v>289</v>
      </c>
    </row>
    <row r="109" spans="2:65" s="10" customFormat="1" ht="37.35" customHeight="1">
      <c r="B109" s="175"/>
      <c r="C109" s="176"/>
      <c r="D109" s="177" t="s">
        <v>70</v>
      </c>
      <c r="E109" s="178" t="s">
        <v>561</v>
      </c>
      <c r="F109" s="178" t="s">
        <v>562</v>
      </c>
      <c r="G109" s="176"/>
      <c r="H109" s="176"/>
      <c r="I109" s="179"/>
      <c r="J109" s="180">
        <f>BK109</f>
        <v>0</v>
      </c>
      <c r="K109" s="176"/>
      <c r="L109" s="181"/>
      <c r="M109" s="182"/>
      <c r="N109" s="183"/>
      <c r="O109" s="183"/>
      <c r="P109" s="184">
        <f>P110+P126+P142+P157</f>
        <v>0</v>
      </c>
      <c r="Q109" s="183"/>
      <c r="R109" s="184">
        <f>R110+R126+R142+R157</f>
        <v>0</v>
      </c>
      <c r="S109" s="183"/>
      <c r="T109" s="185">
        <f>T110+T126+T142+T157</f>
        <v>0</v>
      </c>
      <c r="AR109" s="186" t="s">
        <v>81</v>
      </c>
      <c r="AT109" s="187" t="s">
        <v>70</v>
      </c>
      <c r="AU109" s="187" t="s">
        <v>71</v>
      </c>
      <c r="AY109" s="186" t="s">
        <v>168</v>
      </c>
      <c r="BK109" s="188">
        <f>BK110+BK126+BK142+BK157</f>
        <v>0</v>
      </c>
    </row>
    <row r="110" spans="2:65" s="10" customFormat="1" ht="19.899999999999999" customHeight="1">
      <c r="B110" s="175"/>
      <c r="C110" s="176"/>
      <c r="D110" s="177" t="s">
        <v>70</v>
      </c>
      <c r="E110" s="189" t="s">
        <v>2221</v>
      </c>
      <c r="F110" s="189" t="s">
        <v>2222</v>
      </c>
      <c r="G110" s="176"/>
      <c r="H110" s="176"/>
      <c r="I110" s="179"/>
      <c r="J110" s="190">
        <f>BK110</f>
        <v>0</v>
      </c>
      <c r="K110" s="176"/>
      <c r="L110" s="181"/>
      <c r="M110" s="182"/>
      <c r="N110" s="183"/>
      <c r="O110" s="183"/>
      <c r="P110" s="184">
        <f>SUM(P111:P125)</f>
        <v>0</v>
      </c>
      <c r="Q110" s="183"/>
      <c r="R110" s="184">
        <f>SUM(R111:R125)</f>
        <v>0</v>
      </c>
      <c r="S110" s="183"/>
      <c r="T110" s="185">
        <f>SUM(T111:T125)</f>
        <v>0</v>
      </c>
      <c r="AR110" s="186" t="s">
        <v>81</v>
      </c>
      <c r="AT110" s="187" t="s">
        <v>70</v>
      </c>
      <c r="AU110" s="187" t="s">
        <v>79</v>
      </c>
      <c r="AY110" s="186" t="s">
        <v>168</v>
      </c>
      <c r="BK110" s="188">
        <f>SUM(BK111:BK125)</f>
        <v>0</v>
      </c>
    </row>
    <row r="111" spans="2:65" s="1" customFormat="1" ht="16.5" customHeight="1">
      <c r="B111" s="40"/>
      <c r="C111" s="191" t="s">
        <v>232</v>
      </c>
      <c r="D111" s="191" t="s">
        <v>170</v>
      </c>
      <c r="E111" s="192" t="s">
        <v>2223</v>
      </c>
      <c r="F111" s="193" t="s">
        <v>2224</v>
      </c>
      <c r="G111" s="194" t="s">
        <v>195</v>
      </c>
      <c r="H111" s="195">
        <v>9</v>
      </c>
      <c r="I111" s="196"/>
      <c r="J111" s="197">
        <f t="shared" ref="J111:J125" si="10">ROUND(I111*H111,2)</f>
        <v>0</v>
      </c>
      <c r="K111" s="193" t="s">
        <v>174</v>
      </c>
      <c r="L111" s="60"/>
      <c r="M111" s="198" t="s">
        <v>21</v>
      </c>
      <c r="N111" s="199" t="s">
        <v>42</v>
      </c>
      <c r="O111" s="41"/>
      <c r="P111" s="200">
        <f t="shared" ref="P111:P125" si="11">O111*H111</f>
        <v>0</v>
      </c>
      <c r="Q111" s="200">
        <v>0</v>
      </c>
      <c r="R111" s="200">
        <f t="shared" ref="R111:R125" si="12">Q111*H111</f>
        <v>0</v>
      </c>
      <c r="S111" s="200">
        <v>0</v>
      </c>
      <c r="T111" s="201">
        <f t="shared" ref="T111:T125" si="13">S111*H111</f>
        <v>0</v>
      </c>
      <c r="AR111" s="23" t="s">
        <v>427</v>
      </c>
      <c r="AT111" s="23" t="s">
        <v>170</v>
      </c>
      <c r="AU111" s="23" t="s">
        <v>81</v>
      </c>
      <c r="AY111" s="23" t="s">
        <v>168</v>
      </c>
      <c r="BE111" s="202">
        <f t="shared" ref="BE111:BE125" si="14">IF(N111="základní",J111,0)</f>
        <v>0</v>
      </c>
      <c r="BF111" s="202">
        <f t="shared" ref="BF111:BF125" si="15">IF(N111="snížená",J111,0)</f>
        <v>0</v>
      </c>
      <c r="BG111" s="202">
        <f t="shared" ref="BG111:BG125" si="16">IF(N111="zákl. přenesená",J111,0)</f>
        <v>0</v>
      </c>
      <c r="BH111" s="202">
        <f t="shared" ref="BH111:BH125" si="17">IF(N111="sníž. přenesená",J111,0)</f>
        <v>0</v>
      </c>
      <c r="BI111" s="202">
        <f t="shared" ref="BI111:BI125" si="18">IF(N111="nulová",J111,0)</f>
        <v>0</v>
      </c>
      <c r="BJ111" s="23" t="s">
        <v>79</v>
      </c>
      <c r="BK111" s="202">
        <f t="shared" ref="BK111:BK125" si="19">ROUND(I111*H111,2)</f>
        <v>0</v>
      </c>
      <c r="BL111" s="23" t="s">
        <v>427</v>
      </c>
      <c r="BM111" s="23" t="s">
        <v>299</v>
      </c>
    </row>
    <row r="112" spans="2:65" s="1" customFormat="1" ht="16.5" customHeight="1">
      <c r="B112" s="40"/>
      <c r="C112" s="191" t="s">
        <v>239</v>
      </c>
      <c r="D112" s="191" t="s">
        <v>170</v>
      </c>
      <c r="E112" s="192" t="s">
        <v>2225</v>
      </c>
      <c r="F112" s="193" t="s">
        <v>2226</v>
      </c>
      <c r="G112" s="194" t="s">
        <v>195</v>
      </c>
      <c r="H112" s="195">
        <v>20</v>
      </c>
      <c r="I112" s="196"/>
      <c r="J112" s="197">
        <f t="shared" si="10"/>
        <v>0</v>
      </c>
      <c r="K112" s="193" t="s">
        <v>174</v>
      </c>
      <c r="L112" s="60"/>
      <c r="M112" s="198" t="s">
        <v>21</v>
      </c>
      <c r="N112" s="199" t="s">
        <v>42</v>
      </c>
      <c r="O112" s="41"/>
      <c r="P112" s="200">
        <f t="shared" si="11"/>
        <v>0</v>
      </c>
      <c r="Q112" s="200">
        <v>0</v>
      </c>
      <c r="R112" s="200">
        <f t="shared" si="12"/>
        <v>0</v>
      </c>
      <c r="S112" s="200">
        <v>0</v>
      </c>
      <c r="T112" s="201">
        <f t="shared" si="13"/>
        <v>0</v>
      </c>
      <c r="AR112" s="23" t="s">
        <v>427</v>
      </c>
      <c r="AT112" s="23" t="s">
        <v>170</v>
      </c>
      <c r="AU112" s="23" t="s">
        <v>81</v>
      </c>
      <c r="AY112" s="23" t="s">
        <v>168</v>
      </c>
      <c r="BE112" s="202">
        <f t="shared" si="14"/>
        <v>0</v>
      </c>
      <c r="BF112" s="202">
        <f t="shared" si="15"/>
        <v>0</v>
      </c>
      <c r="BG112" s="202">
        <f t="shared" si="16"/>
        <v>0</v>
      </c>
      <c r="BH112" s="202">
        <f t="shared" si="17"/>
        <v>0</v>
      </c>
      <c r="BI112" s="202">
        <f t="shared" si="18"/>
        <v>0</v>
      </c>
      <c r="BJ112" s="23" t="s">
        <v>79</v>
      </c>
      <c r="BK112" s="202">
        <f t="shared" si="19"/>
        <v>0</v>
      </c>
      <c r="BL112" s="23" t="s">
        <v>427</v>
      </c>
      <c r="BM112" s="23" t="s">
        <v>308</v>
      </c>
    </row>
    <row r="113" spans="2:65" s="1" customFormat="1" ht="16.5" customHeight="1">
      <c r="B113" s="40"/>
      <c r="C113" s="191" t="s">
        <v>10</v>
      </c>
      <c r="D113" s="191" t="s">
        <v>170</v>
      </c>
      <c r="E113" s="192" t="s">
        <v>2227</v>
      </c>
      <c r="F113" s="193" t="s">
        <v>2228</v>
      </c>
      <c r="G113" s="194" t="s">
        <v>195</v>
      </c>
      <c r="H113" s="195">
        <v>9</v>
      </c>
      <c r="I113" s="196"/>
      <c r="J113" s="197">
        <f t="shared" si="10"/>
        <v>0</v>
      </c>
      <c r="K113" s="193" t="s">
        <v>174</v>
      </c>
      <c r="L113" s="60"/>
      <c r="M113" s="198" t="s">
        <v>21</v>
      </c>
      <c r="N113" s="199" t="s">
        <v>42</v>
      </c>
      <c r="O113" s="41"/>
      <c r="P113" s="200">
        <f t="shared" si="11"/>
        <v>0</v>
      </c>
      <c r="Q113" s="200">
        <v>0</v>
      </c>
      <c r="R113" s="200">
        <f t="shared" si="12"/>
        <v>0</v>
      </c>
      <c r="S113" s="200">
        <v>0</v>
      </c>
      <c r="T113" s="201">
        <f t="shared" si="13"/>
        <v>0</v>
      </c>
      <c r="AR113" s="23" t="s">
        <v>427</v>
      </c>
      <c r="AT113" s="23" t="s">
        <v>170</v>
      </c>
      <c r="AU113" s="23" t="s">
        <v>81</v>
      </c>
      <c r="AY113" s="23" t="s">
        <v>168</v>
      </c>
      <c r="BE113" s="202">
        <f t="shared" si="14"/>
        <v>0</v>
      </c>
      <c r="BF113" s="202">
        <f t="shared" si="15"/>
        <v>0</v>
      </c>
      <c r="BG113" s="202">
        <f t="shared" si="16"/>
        <v>0</v>
      </c>
      <c r="BH113" s="202">
        <f t="shared" si="17"/>
        <v>0</v>
      </c>
      <c r="BI113" s="202">
        <f t="shared" si="18"/>
        <v>0</v>
      </c>
      <c r="BJ113" s="23" t="s">
        <v>79</v>
      </c>
      <c r="BK113" s="202">
        <f t="shared" si="19"/>
        <v>0</v>
      </c>
      <c r="BL113" s="23" t="s">
        <v>427</v>
      </c>
      <c r="BM113" s="23" t="s">
        <v>319</v>
      </c>
    </row>
    <row r="114" spans="2:65" s="1" customFormat="1" ht="16.5" customHeight="1">
      <c r="B114" s="40"/>
      <c r="C114" s="191" t="s">
        <v>427</v>
      </c>
      <c r="D114" s="191" t="s">
        <v>170</v>
      </c>
      <c r="E114" s="192" t="s">
        <v>2229</v>
      </c>
      <c r="F114" s="193" t="s">
        <v>2230</v>
      </c>
      <c r="G114" s="194" t="s">
        <v>195</v>
      </c>
      <c r="H114" s="195">
        <v>10</v>
      </c>
      <c r="I114" s="196"/>
      <c r="J114" s="197">
        <f t="shared" si="10"/>
        <v>0</v>
      </c>
      <c r="K114" s="193" t="s">
        <v>174</v>
      </c>
      <c r="L114" s="60"/>
      <c r="M114" s="198" t="s">
        <v>21</v>
      </c>
      <c r="N114" s="199" t="s">
        <v>42</v>
      </c>
      <c r="O114" s="41"/>
      <c r="P114" s="200">
        <f t="shared" si="11"/>
        <v>0</v>
      </c>
      <c r="Q114" s="200">
        <v>0</v>
      </c>
      <c r="R114" s="200">
        <f t="shared" si="12"/>
        <v>0</v>
      </c>
      <c r="S114" s="200">
        <v>0</v>
      </c>
      <c r="T114" s="201">
        <f t="shared" si="13"/>
        <v>0</v>
      </c>
      <c r="AR114" s="23" t="s">
        <v>427</v>
      </c>
      <c r="AT114" s="23" t="s">
        <v>170</v>
      </c>
      <c r="AU114" s="23" t="s">
        <v>81</v>
      </c>
      <c r="AY114" s="23" t="s">
        <v>168</v>
      </c>
      <c r="BE114" s="202">
        <f t="shared" si="14"/>
        <v>0</v>
      </c>
      <c r="BF114" s="202">
        <f t="shared" si="15"/>
        <v>0</v>
      </c>
      <c r="BG114" s="202">
        <f t="shared" si="16"/>
        <v>0</v>
      </c>
      <c r="BH114" s="202">
        <f t="shared" si="17"/>
        <v>0</v>
      </c>
      <c r="BI114" s="202">
        <f t="shared" si="18"/>
        <v>0</v>
      </c>
      <c r="BJ114" s="23" t="s">
        <v>79</v>
      </c>
      <c r="BK114" s="202">
        <f t="shared" si="19"/>
        <v>0</v>
      </c>
      <c r="BL114" s="23" t="s">
        <v>427</v>
      </c>
      <c r="BM114" s="23" t="s">
        <v>329</v>
      </c>
    </row>
    <row r="115" spans="2:65" s="1" customFormat="1" ht="16.5" customHeight="1">
      <c r="B115" s="40"/>
      <c r="C115" s="191" t="s">
        <v>254</v>
      </c>
      <c r="D115" s="191" t="s">
        <v>170</v>
      </c>
      <c r="E115" s="192" t="s">
        <v>2231</v>
      </c>
      <c r="F115" s="193" t="s">
        <v>2232</v>
      </c>
      <c r="G115" s="194" t="s">
        <v>195</v>
      </c>
      <c r="H115" s="195">
        <v>23</v>
      </c>
      <c r="I115" s="196"/>
      <c r="J115" s="197">
        <f t="shared" si="10"/>
        <v>0</v>
      </c>
      <c r="K115" s="193" t="s">
        <v>174</v>
      </c>
      <c r="L115" s="60"/>
      <c r="M115" s="198" t="s">
        <v>21</v>
      </c>
      <c r="N115" s="199" t="s">
        <v>42</v>
      </c>
      <c r="O115" s="41"/>
      <c r="P115" s="200">
        <f t="shared" si="11"/>
        <v>0</v>
      </c>
      <c r="Q115" s="200">
        <v>0</v>
      </c>
      <c r="R115" s="200">
        <f t="shared" si="12"/>
        <v>0</v>
      </c>
      <c r="S115" s="200">
        <v>0</v>
      </c>
      <c r="T115" s="201">
        <f t="shared" si="13"/>
        <v>0</v>
      </c>
      <c r="AR115" s="23" t="s">
        <v>427</v>
      </c>
      <c r="AT115" s="23" t="s">
        <v>170</v>
      </c>
      <c r="AU115" s="23" t="s">
        <v>81</v>
      </c>
      <c r="AY115" s="23" t="s">
        <v>168</v>
      </c>
      <c r="BE115" s="202">
        <f t="shared" si="14"/>
        <v>0</v>
      </c>
      <c r="BF115" s="202">
        <f t="shared" si="15"/>
        <v>0</v>
      </c>
      <c r="BG115" s="202">
        <f t="shared" si="16"/>
        <v>0</v>
      </c>
      <c r="BH115" s="202">
        <f t="shared" si="17"/>
        <v>0</v>
      </c>
      <c r="BI115" s="202">
        <f t="shared" si="18"/>
        <v>0</v>
      </c>
      <c r="BJ115" s="23" t="s">
        <v>79</v>
      </c>
      <c r="BK115" s="202">
        <f t="shared" si="19"/>
        <v>0</v>
      </c>
      <c r="BL115" s="23" t="s">
        <v>427</v>
      </c>
      <c r="BM115" s="23" t="s">
        <v>339</v>
      </c>
    </row>
    <row r="116" spans="2:65" s="1" customFormat="1" ht="16.5" customHeight="1">
      <c r="B116" s="40"/>
      <c r="C116" s="191" t="s">
        <v>259</v>
      </c>
      <c r="D116" s="191" t="s">
        <v>170</v>
      </c>
      <c r="E116" s="192" t="s">
        <v>2233</v>
      </c>
      <c r="F116" s="193" t="s">
        <v>2234</v>
      </c>
      <c r="G116" s="194" t="s">
        <v>195</v>
      </c>
      <c r="H116" s="195">
        <v>5</v>
      </c>
      <c r="I116" s="196"/>
      <c r="J116" s="197">
        <f t="shared" si="10"/>
        <v>0</v>
      </c>
      <c r="K116" s="193" t="s">
        <v>174</v>
      </c>
      <c r="L116" s="60"/>
      <c r="M116" s="198" t="s">
        <v>21</v>
      </c>
      <c r="N116" s="199" t="s">
        <v>42</v>
      </c>
      <c r="O116" s="41"/>
      <c r="P116" s="200">
        <f t="shared" si="11"/>
        <v>0</v>
      </c>
      <c r="Q116" s="200">
        <v>0</v>
      </c>
      <c r="R116" s="200">
        <f t="shared" si="12"/>
        <v>0</v>
      </c>
      <c r="S116" s="200">
        <v>0</v>
      </c>
      <c r="T116" s="201">
        <f t="shared" si="13"/>
        <v>0</v>
      </c>
      <c r="AR116" s="23" t="s">
        <v>427</v>
      </c>
      <c r="AT116" s="23" t="s">
        <v>170</v>
      </c>
      <c r="AU116" s="23" t="s">
        <v>81</v>
      </c>
      <c r="AY116" s="23" t="s">
        <v>168</v>
      </c>
      <c r="BE116" s="202">
        <f t="shared" si="14"/>
        <v>0</v>
      </c>
      <c r="BF116" s="202">
        <f t="shared" si="15"/>
        <v>0</v>
      </c>
      <c r="BG116" s="202">
        <f t="shared" si="16"/>
        <v>0</v>
      </c>
      <c r="BH116" s="202">
        <f t="shared" si="17"/>
        <v>0</v>
      </c>
      <c r="BI116" s="202">
        <f t="shared" si="18"/>
        <v>0</v>
      </c>
      <c r="BJ116" s="23" t="s">
        <v>79</v>
      </c>
      <c r="BK116" s="202">
        <f t="shared" si="19"/>
        <v>0</v>
      </c>
      <c r="BL116" s="23" t="s">
        <v>427</v>
      </c>
      <c r="BM116" s="23" t="s">
        <v>348</v>
      </c>
    </row>
    <row r="117" spans="2:65" s="1" customFormat="1" ht="25.5" customHeight="1">
      <c r="B117" s="40"/>
      <c r="C117" s="191" t="s">
        <v>265</v>
      </c>
      <c r="D117" s="191" t="s">
        <v>170</v>
      </c>
      <c r="E117" s="192" t="s">
        <v>2235</v>
      </c>
      <c r="F117" s="193" t="s">
        <v>2236</v>
      </c>
      <c r="G117" s="194" t="s">
        <v>458</v>
      </c>
      <c r="H117" s="195">
        <v>5</v>
      </c>
      <c r="I117" s="196"/>
      <c r="J117" s="197">
        <f t="shared" si="10"/>
        <v>0</v>
      </c>
      <c r="K117" s="193" t="s">
        <v>174</v>
      </c>
      <c r="L117" s="60"/>
      <c r="M117" s="198" t="s">
        <v>21</v>
      </c>
      <c r="N117" s="199" t="s">
        <v>42</v>
      </c>
      <c r="O117" s="41"/>
      <c r="P117" s="200">
        <f t="shared" si="11"/>
        <v>0</v>
      </c>
      <c r="Q117" s="200">
        <v>0</v>
      </c>
      <c r="R117" s="200">
        <f t="shared" si="12"/>
        <v>0</v>
      </c>
      <c r="S117" s="200">
        <v>0</v>
      </c>
      <c r="T117" s="201">
        <f t="shared" si="13"/>
        <v>0</v>
      </c>
      <c r="AR117" s="23" t="s">
        <v>427</v>
      </c>
      <c r="AT117" s="23" t="s">
        <v>170</v>
      </c>
      <c r="AU117" s="23" t="s">
        <v>81</v>
      </c>
      <c r="AY117" s="23" t="s">
        <v>168</v>
      </c>
      <c r="BE117" s="202">
        <f t="shared" si="14"/>
        <v>0</v>
      </c>
      <c r="BF117" s="202">
        <f t="shared" si="15"/>
        <v>0</v>
      </c>
      <c r="BG117" s="202">
        <f t="shared" si="16"/>
        <v>0</v>
      </c>
      <c r="BH117" s="202">
        <f t="shared" si="17"/>
        <v>0</v>
      </c>
      <c r="BI117" s="202">
        <f t="shared" si="18"/>
        <v>0</v>
      </c>
      <c r="BJ117" s="23" t="s">
        <v>79</v>
      </c>
      <c r="BK117" s="202">
        <f t="shared" si="19"/>
        <v>0</v>
      </c>
      <c r="BL117" s="23" t="s">
        <v>427</v>
      </c>
      <c r="BM117" s="23" t="s">
        <v>357</v>
      </c>
    </row>
    <row r="118" spans="2:65" s="1" customFormat="1" ht="25.5" customHeight="1">
      <c r="B118" s="40"/>
      <c r="C118" s="191" t="s">
        <v>270</v>
      </c>
      <c r="D118" s="191" t="s">
        <v>170</v>
      </c>
      <c r="E118" s="192" t="s">
        <v>2237</v>
      </c>
      <c r="F118" s="193" t="s">
        <v>2238</v>
      </c>
      <c r="G118" s="194" t="s">
        <v>458</v>
      </c>
      <c r="H118" s="195">
        <v>4</v>
      </c>
      <c r="I118" s="196"/>
      <c r="J118" s="197">
        <f t="shared" si="10"/>
        <v>0</v>
      </c>
      <c r="K118" s="193" t="s">
        <v>174</v>
      </c>
      <c r="L118" s="60"/>
      <c r="M118" s="198" t="s">
        <v>21</v>
      </c>
      <c r="N118" s="199" t="s">
        <v>42</v>
      </c>
      <c r="O118" s="41"/>
      <c r="P118" s="200">
        <f t="shared" si="11"/>
        <v>0</v>
      </c>
      <c r="Q118" s="200">
        <v>0</v>
      </c>
      <c r="R118" s="200">
        <f t="shared" si="12"/>
        <v>0</v>
      </c>
      <c r="S118" s="200">
        <v>0</v>
      </c>
      <c r="T118" s="201">
        <f t="shared" si="13"/>
        <v>0</v>
      </c>
      <c r="AR118" s="23" t="s">
        <v>427</v>
      </c>
      <c r="AT118" s="23" t="s">
        <v>170</v>
      </c>
      <c r="AU118" s="23" t="s">
        <v>81</v>
      </c>
      <c r="AY118" s="23" t="s">
        <v>168</v>
      </c>
      <c r="BE118" s="202">
        <f t="shared" si="14"/>
        <v>0</v>
      </c>
      <c r="BF118" s="202">
        <f t="shared" si="15"/>
        <v>0</v>
      </c>
      <c r="BG118" s="202">
        <f t="shared" si="16"/>
        <v>0</v>
      </c>
      <c r="BH118" s="202">
        <f t="shared" si="17"/>
        <v>0</v>
      </c>
      <c r="BI118" s="202">
        <f t="shared" si="18"/>
        <v>0</v>
      </c>
      <c r="BJ118" s="23" t="s">
        <v>79</v>
      </c>
      <c r="BK118" s="202">
        <f t="shared" si="19"/>
        <v>0</v>
      </c>
      <c r="BL118" s="23" t="s">
        <v>427</v>
      </c>
      <c r="BM118" s="23" t="s">
        <v>245</v>
      </c>
    </row>
    <row r="119" spans="2:65" s="1" customFormat="1" ht="16.5" customHeight="1">
      <c r="B119" s="40"/>
      <c r="C119" s="191" t="s">
        <v>9</v>
      </c>
      <c r="D119" s="191" t="s">
        <v>170</v>
      </c>
      <c r="E119" s="192" t="s">
        <v>2239</v>
      </c>
      <c r="F119" s="193" t="s">
        <v>2240</v>
      </c>
      <c r="G119" s="194" t="s">
        <v>458</v>
      </c>
      <c r="H119" s="195">
        <v>2</v>
      </c>
      <c r="I119" s="196"/>
      <c r="J119" s="197">
        <f t="shared" si="10"/>
        <v>0</v>
      </c>
      <c r="K119" s="193" t="s">
        <v>174</v>
      </c>
      <c r="L119" s="60"/>
      <c r="M119" s="198" t="s">
        <v>21</v>
      </c>
      <c r="N119" s="199" t="s">
        <v>42</v>
      </c>
      <c r="O119" s="41"/>
      <c r="P119" s="200">
        <f t="shared" si="11"/>
        <v>0</v>
      </c>
      <c r="Q119" s="200">
        <v>0</v>
      </c>
      <c r="R119" s="200">
        <f t="shared" si="12"/>
        <v>0</v>
      </c>
      <c r="S119" s="200">
        <v>0</v>
      </c>
      <c r="T119" s="201">
        <f t="shared" si="13"/>
        <v>0</v>
      </c>
      <c r="AR119" s="23" t="s">
        <v>427</v>
      </c>
      <c r="AT119" s="23" t="s">
        <v>170</v>
      </c>
      <c r="AU119" s="23" t="s">
        <v>81</v>
      </c>
      <c r="AY119" s="23" t="s">
        <v>168</v>
      </c>
      <c r="BE119" s="202">
        <f t="shared" si="14"/>
        <v>0</v>
      </c>
      <c r="BF119" s="202">
        <f t="shared" si="15"/>
        <v>0</v>
      </c>
      <c r="BG119" s="202">
        <f t="shared" si="16"/>
        <v>0</v>
      </c>
      <c r="BH119" s="202">
        <f t="shared" si="17"/>
        <v>0</v>
      </c>
      <c r="BI119" s="202">
        <f t="shared" si="18"/>
        <v>0</v>
      </c>
      <c r="BJ119" s="23" t="s">
        <v>79</v>
      </c>
      <c r="BK119" s="202">
        <f t="shared" si="19"/>
        <v>0</v>
      </c>
      <c r="BL119" s="23" t="s">
        <v>427</v>
      </c>
      <c r="BM119" s="23" t="s">
        <v>519</v>
      </c>
    </row>
    <row r="120" spans="2:65" s="1" customFormat="1" ht="25.5" customHeight="1">
      <c r="B120" s="40"/>
      <c r="C120" s="191" t="s">
        <v>279</v>
      </c>
      <c r="D120" s="191" t="s">
        <v>170</v>
      </c>
      <c r="E120" s="192" t="s">
        <v>2241</v>
      </c>
      <c r="F120" s="193" t="s">
        <v>2242</v>
      </c>
      <c r="G120" s="194" t="s">
        <v>458</v>
      </c>
      <c r="H120" s="195">
        <v>1</v>
      </c>
      <c r="I120" s="196"/>
      <c r="J120" s="197">
        <f t="shared" si="10"/>
        <v>0</v>
      </c>
      <c r="K120" s="193" t="s">
        <v>174</v>
      </c>
      <c r="L120" s="60"/>
      <c r="M120" s="198" t="s">
        <v>21</v>
      </c>
      <c r="N120" s="199" t="s">
        <v>42</v>
      </c>
      <c r="O120" s="41"/>
      <c r="P120" s="200">
        <f t="shared" si="11"/>
        <v>0</v>
      </c>
      <c r="Q120" s="200">
        <v>0</v>
      </c>
      <c r="R120" s="200">
        <f t="shared" si="12"/>
        <v>0</v>
      </c>
      <c r="S120" s="200">
        <v>0</v>
      </c>
      <c r="T120" s="201">
        <f t="shared" si="13"/>
        <v>0</v>
      </c>
      <c r="AR120" s="23" t="s">
        <v>427</v>
      </c>
      <c r="AT120" s="23" t="s">
        <v>170</v>
      </c>
      <c r="AU120" s="23" t="s">
        <v>81</v>
      </c>
      <c r="AY120" s="23" t="s">
        <v>168</v>
      </c>
      <c r="BE120" s="202">
        <f t="shared" si="14"/>
        <v>0</v>
      </c>
      <c r="BF120" s="202">
        <f t="shared" si="15"/>
        <v>0</v>
      </c>
      <c r="BG120" s="202">
        <f t="shared" si="16"/>
        <v>0</v>
      </c>
      <c r="BH120" s="202">
        <f t="shared" si="17"/>
        <v>0</v>
      </c>
      <c r="BI120" s="202">
        <f t="shared" si="18"/>
        <v>0</v>
      </c>
      <c r="BJ120" s="23" t="s">
        <v>79</v>
      </c>
      <c r="BK120" s="202">
        <f t="shared" si="19"/>
        <v>0</v>
      </c>
      <c r="BL120" s="23" t="s">
        <v>427</v>
      </c>
      <c r="BM120" s="23" t="s">
        <v>529</v>
      </c>
    </row>
    <row r="121" spans="2:65" s="1" customFormat="1" ht="16.5" customHeight="1">
      <c r="B121" s="40"/>
      <c r="C121" s="191" t="s">
        <v>284</v>
      </c>
      <c r="D121" s="191" t="s">
        <v>170</v>
      </c>
      <c r="E121" s="192" t="s">
        <v>2243</v>
      </c>
      <c r="F121" s="193" t="s">
        <v>2244</v>
      </c>
      <c r="G121" s="194" t="s">
        <v>458</v>
      </c>
      <c r="H121" s="195">
        <v>3</v>
      </c>
      <c r="I121" s="196"/>
      <c r="J121" s="197">
        <f t="shared" si="10"/>
        <v>0</v>
      </c>
      <c r="K121" s="193" t="s">
        <v>174</v>
      </c>
      <c r="L121" s="60"/>
      <c r="M121" s="198" t="s">
        <v>21</v>
      </c>
      <c r="N121" s="199" t="s">
        <v>42</v>
      </c>
      <c r="O121" s="41"/>
      <c r="P121" s="200">
        <f t="shared" si="11"/>
        <v>0</v>
      </c>
      <c r="Q121" s="200">
        <v>0</v>
      </c>
      <c r="R121" s="200">
        <f t="shared" si="12"/>
        <v>0</v>
      </c>
      <c r="S121" s="200">
        <v>0</v>
      </c>
      <c r="T121" s="201">
        <f t="shared" si="13"/>
        <v>0</v>
      </c>
      <c r="AR121" s="23" t="s">
        <v>427</v>
      </c>
      <c r="AT121" s="23" t="s">
        <v>170</v>
      </c>
      <c r="AU121" s="23" t="s">
        <v>81</v>
      </c>
      <c r="AY121" s="23" t="s">
        <v>168</v>
      </c>
      <c r="BE121" s="202">
        <f t="shared" si="14"/>
        <v>0</v>
      </c>
      <c r="BF121" s="202">
        <f t="shared" si="15"/>
        <v>0</v>
      </c>
      <c r="BG121" s="202">
        <f t="shared" si="16"/>
        <v>0</v>
      </c>
      <c r="BH121" s="202">
        <f t="shared" si="17"/>
        <v>0</v>
      </c>
      <c r="BI121" s="202">
        <f t="shared" si="18"/>
        <v>0</v>
      </c>
      <c r="BJ121" s="23" t="s">
        <v>79</v>
      </c>
      <c r="BK121" s="202">
        <f t="shared" si="19"/>
        <v>0</v>
      </c>
      <c r="BL121" s="23" t="s">
        <v>427</v>
      </c>
      <c r="BM121" s="23" t="s">
        <v>537</v>
      </c>
    </row>
    <row r="122" spans="2:65" s="1" customFormat="1" ht="16.5" customHeight="1">
      <c r="B122" s="40"/>
      <c r="C122" s="191" t="s">
        <v>289</v>
      </c>
      <c r="D122" s="191" t="s">
        <v>170</v>
      </c>
      <c r="E122" s="192" t="s">
        <v>2245</v>
      </c>
      <c r="F122" s="193" t="s">
        <v>2246</v>
      </c>
      <c r="G122" s="194" t="s">
        <v>195</v>
      </c>
      <c r="H122" s="195">
        <v>48</v>
      </c>
      <c r="I122" s="196"/>
      <c r="J122" s="197">
        <f t="shared" si="10"/>
        <v>0</v>
      </c>
      <c r="K122" s="193" t="s">
        <v>174</v>
      </c>
      <c r="L122" s="60"/>
      <c r="M122" s="198" t="s">
        <v>21</v>
      </c>
      <c r="N122" s="199" t="s">
        <v>42</v>
      </c>
      <c r="O122" s="41"/>
      <c r="P122" s="200">
        <f t="shared" si="11"/>
        <v>0</v>
      </c>
      <c r="Q122" s="200">
        <v>0</v>
      </c>
      <c r="R122" s="200">
        <f t="shared" si="12"/>
        <v>0</v>
      </c>
      <c r="S122" s="200">
        <v>0</v>
      </c>
      <c r="T122" s="201">
        <f t="shared" si="13"/>
        <v>0</v>
      </c>
      <c r="AR122" s="23" t="s">
        <v>427</v>
      </c>
      <c r="AT122" s="23" t="s">
        <v>170</v>
      </c>
      <c r="AU122" s="23" t="s">
        <v>81</v>
      </c>
      <c r="AY122" s="23" t="s">
        <v>168</v>
      </c>
      <c r="BE122" s="202">
        <f t="shared" si="14"/>
        <v>0</v>
      </c>
      <c r="BF122" s="202">
        <f t="shared" si="15"/>
        <v>0</v>
      </c>
      <c r="BG122" s="202">
        <f t="shared" si="16"/>
        <v>0</v>
      </c>
      <c r="BH122" s="202">
        <f t="shared" si="17"/>
        <v>0</v>
      </c>
      <c r="BI122" s="202">
        <f t="shared" si="18"/>
        <v>0</v>
      </c>
      <c r="BJ122" s="23" t="s">
        <v>79</v>
      </c>
      <c r="BK122" s="202">
        <f t="shared" si="19"/>
        <v>0</v>
      </c>
      <c r="BL122" s="23" t="s">
        <v>427</v>
      </c>
      <c r="BM122" s="23" t="s">
        <v>546</v>
      </c>
    </row>
    <row r="123" spans="2:65" s="1" customFormat="1" ht="16.5" customHeight="1">
      <c r="B123" s="40"/>
      <c r="C123" s="191" t="s">
        <v>294</v>
      </c>
      <c r="D123" s="191" t="s">
        <v>170</v>
      </c>
      <c r="E123" s="192" t="s">
        <v>2247</v>
      </c>
      <c r="F123" s="193" t="s">
        <v>2248</v>
      </c>
      <c r="G123" s="194" t="s">
        <v>195</v>
      </c>
      <c r="H123" s="195">
        <v>18</v>
      </c>
      <c r="I123" s="196"/>
      <c r="J123" s="197">
        <f t="shared" si="10"/>
        <v>0</v>
      </c>
      <c r="K123" s="193" t="s">
        <v>174</v>
      </c>
      <c r="L123" s="60"/>
      <c r="M123" s="198" t="s">
        <v>21</v>
      </c>
      <c r="N123" s="199" t="s">
        <v>42</v>
      </c>
      <c r="O123" s="41"/>
      <c r="P123" s="200">
        <f t="shared" si="11"/>
        <v>0</v>
      </c>
      <c r="Q123" s="200">
        <v>0</v>
      </c>
      <c r="R123" s="200">
        <f t="shared" si="12"/>
        <v>0</v>
      </c>
      <c r="S123" s="200">
        <v>0</v>
      </c>
      <c r="T123" s="201">
        <f t="shared" si="13"/>
        <v>0</v>
      </c>
      <c r="AR123" s="23" t="s">
        <v>427</v>
      </c>
      <c r="AT123" s="23" t="s">
        <v>170</v>
      </c>
      <c r="AU123" s="23" t="s">
        <v>81</v>
      </c>
      <c r="AY123" s="23" t="s">
        <v>168</v>
      </c>
      <c r="BE123" s="202">
        <f t="shared" si="14"/>
        <v>0</v>
      </c>
      <c r="BF123" s="202">
        <f t="shared" si="15"/>
        <v>0</v>
      </c>
      <c r="BG123" s="202">
        <f t="shared" si="16"/>
        <v>0</v>
      </c>
      <c r="BH123" s="202">
        <f t="shared" si="17"/>
        <v>0</v>
      </c>
      <c r="BI123" s="202">
        <f t="shared" si="18"/>
        <v>0</v>
      </c>
      <c r="BJ123" s="23" t="s">
        <v>79</v>
      </c>
      <c r="BK123" s="202">
        <f t="shared" si="19"/>
        <v>0</v>
      </c>
      <c r="BL123" s="23" t="s">
        <v>427</v>
      </c>
      <c r="BM123" s="23" t="s">
        <v>556</v>
      </c>
    </row>
    <row r="124" spans="2:65" s="1" customFormat="1" ht="38.25" customHeight="1">
      <c r="B124" s="40"/>
      <c r="C124" s="191" t="s">
        <v>299</v>
      </c>
      <c r="D124" s="191" t="s">
        <v>170</v>
      </c>
      <c r="E124" s="192" t="s">
        <v>2249</v>
      </c>
      <c r="F124" s="193" t="s">
        <v>2250</v>
      </c>
      <c r="G124" s="194" t="s">
        <v>235</v>
      </c>
      <c r="H124" s="195">
        <v>0.123</v>
      </c>
      <c r="I124" s="196"/>
      <c r="J124" s="197">
        <f t="shared" si="10"/>
        <v>0</v>
      </c>
      <c r="K124" s="193" t="s">
        <v>174</v>
      </c>
      <c r="L124" s="60"/>
      <c r="M124" s="198" t="s">
        <v>21</v>
      </c>
      <c r="N124" s="199" t="s">
        <v>42</v>
      </c>
      <c r="O124" s="41"/>
      <c r="P124" s="200">
        <f t="shared" si="11"/>
        <v>0</v>
      </c>
      <c r="Q124" s="200">
        <v>0</v>
      </c>
      <c r="R124" s="200">
        <f t="shared" si="12"/>
        <v>0</v>
      </c>
      <c r="S124" s="200">
        <v>0</v>
      </c>
      <c r="T124" s="201">
        <f t="shared" si="13"/>
        <v>0</v>
      </c>
      <c r="AR124" s="23" t="s">
        <v>427</v>
      </c>
      <c r="AT124" s="23" t="s">
        <v>170</v>
      </c>
      <c r="AU124" s="23" t="s">
        <v>81</v>
      </c>
      <c r="AY124" s="23" t="s">
        <v>168</v>
      </c>
      <c r="BE124" s="202">
        <f t="shared" si="14"/>
        <v>0</v>
      </c>
      <c r="BF124" s="202">
        <f t="shared" si="15"/>
        <v>0</v>
      </c>
      <c r="BG124" s="202">
        <f t="shared" si="16"/>
        <v>0</v>
      </c>
      <c r="BH124" s="202">
        <f t="shared" si="17"/>
        <v>0</v>
      </c>
      <c r="BI124" s="202">
        <f t="shared" si="18"/>
        <v>0</v>
      </c>
      <c r="BJ124" s="23" t="s">
        <v>79</v>
      </c>
      <c r="BK124" s="202">
        <f t="shared" si="19"/>
        <v>0</v>
      </c>
      <c r="BL124" s="23" t="s">
        <v>427</v>
      </c>
      <c r="BM124" s="23" t="s">
        <v>570</v>
      </c>
    </row>
    <row r="125" spans="2:65" s="1" customFormat="1" ht="38.25" customHeight="1">
      <c r="B125" s="40"/>
      <c r="C125" s="191" t="s">
        <v>303</v>
      </c>
      <c r="D125" s="191" t="s">
        <v>170</v>
      </c>
      <c r="E125" s="192" t="s">
        <v>2251</v>
      </c>
      <c r="F125" s="193" t="s">
        <v>2252</v>
      </c>
      <c r="G125" s="194" t="s">
        <v>235</v>
      </c>
      <c r="H125" s="195">
        <v>0.123</v>
      </c>
      <c r="I125" s="196"/>
      <c r="J125" s="197">
        <f t="shared" si="10"/>
        <v>0</v>
      </c>
      <c r="K125" s="193" t="s">
        <v>174</v>
      </c>
      <c r="L125" s="60"/>
      <c r="M125" s="198" t="s">
        <v>21</v>
      </c>
      <c r="N125" s="199" t="s">
        <v>42</v>
      </c>
      <c r="O125" s="41"/>
      <c r="P125" s="200">
        <f t="shared" si="11"/>
        <v>0</v>
      </c>
      <c r="Q125" s="200">
        <v>0</v>
      </c>
      <c r="R125" s="200">
        <f t="shared" si="12"/>
        <v>0</v>
      </c>
      <c r="S125" s="200">
        <v>0</v>
      </c>
      <c r="T125" s="201">
        <f t="shared" si="13"/>
        <v>0</v>
      </c>
      <c r="AR125" s="23" t="s">
        <v>427</v>
      </c>
      <c r="AT125" s="23" t="s">
        <v>170</v>
      </c>
      <c r="AU125" s="23" t="s">
        <v>81</v>
      </c>
      <c r="AY125" s="23" t="s">
        <v>168</v>
      </c>
      <c r="BE125" s="202">
        <f t="shared" si="14"/>
        <v>0</v>
      </c>
      <c r="BF125" s="202">
        <f t="shared" si="15"/>
        <v>0</v>
      </c>
      <c r="BG125" s="202">
        <f t="shared" si="16"/>
        <v>0</v>
      </c>
      <c r="BH125" s="202">
        <f t="shared" si="17"/>
        <v>0</v>
      </c>
      <c r="BI125" s="202">
        <f t="shared" si="18"/>
        <v>0</v>
      </c>
      <c r="BJ125" s="23" t="s">
        <v>79</v>
      </c>
      <c r="BK125" s="202">
        <f t="shared" si="19"/>
        <v>0</v>
      </c>
      <c r="BL125" s="23" t="s">
        <v>427</v>
      </c>
      <c r="BM125" s="23" t="s">
        <v>578</v>
      </c>
    </row>
    <row r="126" spans="2:65" s="10" customFormat="1" ht="29.85" customHeight="1">
      <c r="B126" s="175"/>
      <c r="C126" s="176"/>
      <c r="D126" s="177" t="s">
        <v>70</v>
      </c>
      <c r="E126" s="189" t="s">
        <v>2152</v>
      </c>
      <c r="F126" s="189" t="s">
        <v>2153</v>
      </c>
      <c r="G126" s="176"/>
      <c r="H126" s="176"/>
      <c r="I126" s="179"/>
      <c r="J126" s="190">
        <f>BK126</f>
        <v>0</v>
      </c>
      <c r="K126" s="176"/>
      <c r="L126" s="181"/>
      <c r="M126" s="182"/>
      <c r="N126" s="183"/>
      <c r="O126" s="183"/>
      <c r="P126" s="184">
        <f>SUM(P127:P141)</f>
        <v>0</v>
      </c>
      <c r="Q126" s="183"/>
      <c r="R126" s="184">
        <f>SUM(R127:R141)</f>
        <v>0</v>
      </c>
      <c r="S126" s="183"/>
      <c r="T126" s="185">
        <f>SUM(T127:T141)</f>
        <v>0</v>
      </c>
      <c r="AR126" s="186" t="s">
        <v>81</v>
      </c>
      <c r="AT126" s="187" t="s">
        <v>70</v>
      </c>
      <c r="AU126" s="187" t="s">
        <v>79</v>
      </c>
      <c r="AY126" s="186" t="s">
        <v>168</v>
      </c>
      <c r="BK126" s="188">
        <f>SUM(BK127:BK141)</f>
        <v>0</v>
      </c>
    </row>
    <row r="127" spans="2:65" s="1" customFormat="1" ht="25.5" customHeight="1">
      <c r="B127" s="40"/>
      <c r="C127" s="191" t="s">
        <v>308</v>
      </c>
      <c r="D127" s="191" t="s">
        <v>170</v>
      </c>
      <c r="E127" s="192" t="s">
        <v>2253</v>
      </c>
      <c r="F127" s="193" t="s">
        <v>2254</v>
      </c>
      <c r="G127" s="194" t="s">
        <v>195</v>
      </c>
      <c r="H127" s="195">
        <v>36</v>
      </c>
      <c r="I127" s="196"/>
      <c r="J127" s="197">
        <f t="shared" ref="J127:J141" si="20">ROUND(I127*H127,2)</f>
        <v>0</v>
      </c>
      <c r="K127" s="193" t="s">
        <v>174</v>
      </c>
      <c r="L127" s="60"/>
      <c r="M127" s="198" t="s">
        <v>21</v>
      </c>
      <c r="N127" s="199" t="s">
        <v>42</v>
      </c>
      <c r="O127" s="41"/>
      <c r="P127" s="200">
        <f t="shared" ref="P127:P141" si="21">O127*H127</f>
        <v>0</v>
      </c>
      <c r="Q127" s="200">
        <v>0</v>
      </c>
      <c r="R127" s="200">
        <f t="shared" ref="R127:R141" si="22">Q127*H127</f>
        <v>0</v>
      </c>
      <c r="S127" s="200">
        <v>0</v>
      </c>
      <c r="T127" s="201">
        <f t="shared" ref="T127:T141" si="23">S127*H127</f>
        <v>0</v>
      </c>
      <c r="AR127" s="23" t="s">
        <v>427</v>
      </c>
      <c r="AT127" s="23" t="s">
        <v>170</v>
      </c>
      <c r="AU127" s="23" t="s">
        <v>81</v>
      </c>
      <c r="AY127" s="23" t="s">
        <v>168</v>
      </c>
      <c r="BE127" s="202">
        <f t="shared" ref="BE127:BE141" si="24">IF(N127="základní",J127,0)</f>
        <v>0</v>
      </c>
      <c r="BF127" s="202">
        <f t="shared" ref="BF127:BF141" si="25">IF(N127="snížená",J127,0)</f>
        <v>0</v>
      </c>
      <c r="BG127" s="202">
        <f t="shared" ref="BG127:BG141" si="26">IF(N127="zákl. přenesená",J127,0)</f>
        <v>0</v>
      </c>
      <c r="BH127" s="202">
        <f t="shared" ref="BH127:BH141" si="27">IF(N127="sníž. přenesená",J127,0)</f>
        <v>0</v>
      </c>
      <c r="BI127" s="202">
        <f t="shared" ref="BI127:BI141" si="28">IF(N127="nulová",J127,0)</f>
        <v>0</v>
      </c>
      <c r="BJ127" s="23" t="s">
        <v>79</v>
      </c>
      <c r="BK127" s="202">
        <f t="shared" ref="BK127:BK141" si="29">ROUND(I127*H127,2)</f>
        <v>0</v>
      </c>
      <c r="BL127" s="23" t="s">
        <v>427</v>
      </c>
      <c r="BM127" s="23" t="s">
        <v>587</v>
      </c>
    </row>
    <row r="128" spans="2:65" s="1" customFormat="1" ht="38.25" customHeight="1">
      <c r="B128" s="40"/>
      <c r="C128" s="191" t="s">
        <v>312</v>
      </c>
      <c r="D128" s="191" t="s">
        <v>170</v>
      </c>
      <c r="E128" s="192" t="s">
        <v>2255</v>
      </c>
      <c r="F128" s="193" t="s">
        <v>2256</v>
      </c>
      <c r="G128" s="194" t="s">
        <v>195</v>
      </c>
      <c r="H128" s="195">
        <v>24</v>
      </c>
      <c r="I128" s="196"/>
      <c r="J128" s="197">
        <f t="shared" si="20"/>
        <v>0</v>
      </c>
      <c r="K128" s="193" t="s">
        <v>174</v>
      </c>
      <c r="L128" s="60"/>
      <c r="M128" s="198" t="s">
        <v>21</v>
      </c>
      <c r="N128" s="199" t="s">
        <v>42</v>
      </c>
      <c r="O128" s="41"/>
      <c r="P128" s="200">
        <f t="shared" si="21"/>
        <v>0</v>
      </c>
      <c r="Q128" s="200">
        <v>0</v>
      </c>
      <c r="R128" s="200">
        <f t="shared" si="22"/>
        <v>0</v>
      </c>
      <c r="S128" s="200">
        <v>0</v>
      </c>
      <c r="T128" s="201">
        <f t="shared" si="23"/>
        <v>0</v>
      </c>
      <c r="AR128" s="23" t="s">
        <v>427</v>
      </c>
      <c r="AT128" s="23" t="s">
        <v>170</v>
      </c>
      <c r="AU128" s="23" t="s">
        <v>81</v>
      </c>
      <c r="AY128" s="23" t="s">
        <v>168</v>
      </c>
      <c r="BE128" s="202">
        <f t="shared" si="24"/>
        <v>0</v>
      </c>
      <c r="BF128" s="202">
        <f t="shared" si="25"/>
        <v>0</v>
      </c>
      <c r="BG128" s="202">
        <f t="shared" si="26"/>
        <v>0</v>
      </c>
      <c r="BH128" s="202">
        <f t="shared" si="27"/>
        <v>0</v>
      </c>
      <c r="BI128" s="202">
        <f t="shared" si="28"/>
        <v>0</v>
      </c>
      <c r="BJ128" s="23" t="s">
        <v>79</v>
      </c>
      <c r="BK128" s="202">
        <f t="shared" si="29"/>
        <v>0</v>
      </c>
      <c r="BL128" s="23" t="s">
        <v>427</v>
      </c>
      <c r="BM128" s="23" t="s">
        <v>596</v>
      </c>
    </row>
    <row r="129" spans="2:65" s="1" customFormat="1" ht="38.25" customHeight="1">
      <c r="B129" s="40"/>
      <c r="C129" s="191" t="s">
        <v>319</v>
      </c>
      <c r="D129" s="191" t="s">
        <v>170</v>
      </c>
      <c r="E129" s="192" t="s">
        <v>2257</v>
      </c>
      <c r="F129" s="193" t="s">
        <v>2258</v>
      </c>
      <c r="G129" s="194" t="s">
        <v>195</v>
      </c>
      <c r="H129" s="195">
        <v>12</v>
      </c>
      <c r="I129" s="196"/>
      <c r="J129" s="197">
        <f t="shared" si="20"/>
        <v>0</v>
      </c>
      <c r="K129" s="193" t="s">
        <v>174</v>
      </c>
      <c r="L129" s="60"/>
      <c r="M129" s="198" t="s">
        <v>21</v>
      </c>
      <c r="N129" s="199" t="s">
        <v>42</v>
      </c>
      <c r="O129" s="41"/>
      <c r="P129" s="200">
        <f t="shared" si="21"/>
        <v>0</v>
      </c>
      <c r="Q129" s="200">
        <v>0</v>
      </c>
      <c r="R129" s="200">
        <f t="shared" si="22"/>
        <v>0</v>
      </c>
      <c r="S129" s="200">
        <v>0</v>
      </c>
      <c r="T129" s="201">
        <f t="shared" si="23"/>
        <v>0</v>
      </c>
      <c r="AR129" s="23" t="s">
        <v>427</v>
      </c>
      <c r="AT129" s="23" t="s">
        <v>170</v>
      </c>
      <c r="AU129" s="23" t="s">
        <v>81</v>
      </c>
      <c r="AY129" s="23" t="s">
        <v>168</v>
      </c>
      <c r="BE129" s="202">
        <f t="shared" si="24"/>
        <v>0</v>
      </c>
      <c r="BF129" s="202">
        <f t="shared" si="25"/>
        <v>0</v>
      </c>
      <c r="BG129" s="202">
        <f t="shared" si="26"/>
        <v>0</v>
      </c>
      <c r="BH129" s="202">
        <f t="shared" si="27"/>
        <v>0</v>
      </c>
      <c r="BI129" s="202">
        <f t="shared" si="28"/>
        <v>0</v>
      </c>
      <c r="BJ129" s="23" t="s">
        <v>79</v>
      </c>
      <c r="BK129" s="202">
        <f t="shared" si="29"/>
        <v>0</v>
      </c>
      <c r="BL129" s="23" t="s">
        <v>427</v>
      </c>
      <c r="BM129" s="23" t="s">
        <v>604</v>
      </c>
    </row>
    <row r="130" spans="2:65" s="1" customFormat="1" ht="16.5" customHeight="1">
      <c r="B130" s="40"/>
      <c r="C130" s="191" t="s">
        <v>324</v>
      </c>
      <c r="D130" s="191" t="s">
        <v>170</v>
      </c>
      <c r="E130" s="192" t="s">
        <v>2259</v>
      </c>
      <c r="F130" s="193" t="s">
        <v>2260</v>
      </c>
      <c r="G130" s="194" t="s">
        <v>458</v>
      </c>
      <c r="H130" s="195">
        <v>17</v>
      </c>
      <c r="I130" s="196"/>
      <c r="J130" s="197">
        <f t="shared" si="20"/>
        <v>0</v>
      </c>
      <c r="K130" s="193" t="s">
        <v>174</v>
      </c>
      <c r="L130" s="60"/>
      <c r="M130" s="198" t="s">
        <v>21</v>
      </c>
      <c r="N130" s="199" t="s">
        <v>42</v>
      </c>
      <c r="O130" s="41"/>
      <c r="P130" s="200">
        <f t="shared" si="21"/>
        <v>0</v>
      </c>
      <c r="Q130" s="200">
        <v>0</v>
      </c>
      <c r="R130" s="200">
        <f t="shared" si="22"/>
        <v>0</v>
      </c>
      <c r="S130" s="200">
        <v>0</v>
      </c>
      <c r="T130" s="201">
        <f t="shared" si="23"/>
        <v>0</v>
      </c>
      <c r="AR130" s="23" t="s">
        <v>427</v>
      </c>
      <c r="AT130" s="23" t="s">
        <v>170</v>
      </c>
      <c r="AU130" s="23" t="s">
        <v>81</v>
      </c>
      <c r="AY130" s="23" t="s">
        <v>168</v>
      </c>
      <c r="BE130" s="202">
        <f t="shared" si="24"/>
        <v>0</v>
      </c>
      <c r="BF130" s="202">
        <f t="shared" si="25"/>
        <v>0</v>
      </c>
      <c r="BG130" s="202">
        <f t="shared" si="26"/>
        <v>0</v>
      </c>
      <c r="BH130" s="202">
        <f t="shared" si="27"/>
        <v>0</v>
      </c>
      <c r="BI130" s="202">
        <f t="shared" si="28"/>
        <v>0</v>
      </c>
      <c r="BJ130" s="23" t="s">
        <v>79</v>
      </c>
      <c r="BK130" s="202">
        <f t="shared" si="29"/>
        <v>0</v>
      </c>
      <c r="BL130" s="23" t="s">
        <v>427</v>
      </c>
      <c r="BM130" s="23" t="s">
        <v>615</v>
      </c>
    </row>
    <row r="131" spans="2:65" s="1" customFormat="1" ht="16.5" customHeight="1">
      <c r="B131" s="40"/>
      <c r="C131" s="191" t="s">
        <v>329</v>
      </c>
      <c r="D131" s="191" t="s">
        <v>170</v>
      </c>
      <c r="E131" s="192" t="s">
        <v>2261</v>
      </c>
      <c r="F131" s="193" t="s">
        <v>2262</v>
      </c>
      <c r="G131" s="194" t="s">
        <v>1840</v>
      </c>
      <c r="H131" s="195">
        <v>1</v>
      </c>
      <c r="I131" s="196"/>
      <c r="J131" s="197">
        <f t="shared" si="20"/>
        <v>0</v>
      </c>
      <c r="K131" s="193" t="s">
        <v>174</v>
      </c>
      <c r="L131" s="60"/>
      <c r="M131" s="198" t="s">
        <v>21</v>
      </c>
      <c r="N131" s="199" t="s">
        <v>42</v>
      </c>
      <c r="O131" s="41"/>
      <c r="P131" s="200">
        <f t="shared" si="21"/>
        <v>0</v>
      </c>
      <c r="Q131" s="200">
        <v>0</v>
      </c>
      <c r="R131" s="200">
        <f t="shared" si="22"/>
        <v>0</v>
      </c>
      <c r="S131" s="200">
        <v>0</v>
      </c>
      <c r="T131" s="201">
        <f t="shared" si="23"/>
        <v>0</v>
      </c>
      <c r="AR131" s="23" t="s">
        <v>427</v>
      </c>
      <c r="AT131" s="23" t="s">
        <v>170</v>
      </c>
      <c r="AU131" s="23" t="s">
        <v>81</v>
      </c>
      <c r="AY131" s="23" t="s">
        <v>168</v>
      </c>
      <c r="BE131" s="202">
        <f t="shared" si="24"/>
        <v>0</v>
      </c>
      <c r="BF131" s="202">
        <f t="shared" si="25"/>
        <v>0</v>
      </c>
      <c r="BG131" s="202">
        <f t="shared" si="26"/>
        <v>0</v>
      </c>
      <c r="BH131" s="202">
        <f t="shared" si="27"/>
        <v>0</v>
      </c>
      <c r="BI131" s="202">
        <f t="shared" si="28"/>
        <v>0</v>
      </c>
      <c r="BJ131" s="23" t="s">
        <v>79</v>
      </c>
      <c r="BK131" s="202">
        <f t="shared" si="29"/>
        <v>0</v>
      </c>
      <c r="BL131" s="23" t="s">
        <v>427</v>
      </c>
      <c r="BM131" s="23" t="s">
        <v>624</v>
      </c>
    </row>
    <row r="132" spans="2:65" s="1" customFormat="1" ht="16.5" customHeight="1">
      <c r="B132" s="40"/>
      <c r="C132" s="191" t="s">
        <v>334</v>
      </c>
      <c r="D132" s="191" t="s">
        <v>170</v>
      </c>
      <c r="E132" s="192" t="s">
        <v>2263</v>
      </c>
      <c r="F132" s="193" t="s">
        <v>2264</v>
      </c>
      <c r="G132" s="194" t="s">
        <v>1840</v>
      </c>
      <c r="H132" s="195">
        <v>3</v>
      </c>
      <c r="I132" s="196"/>
      <c r="J132" s="197">
        <f t="shared" si="20"/>
        <v>0</v>
      </c>
      <c r="K132" s="193" t="s">
        <v>21</v>
      </c>
      <c r="L132" s="60"/>
      <c r="M132" s="198" t="s">
        <v>21</v>
      </c>
      <c r="N132" s="199" t="s">
        <v>42</v>
      </c>
      <c r="O132" s="41"/>
      <c r="P132" s="200">
        <f t="shared" si="21"/>
        <v>0</v>
      </c>
      <c r="Q132" s="200">
        <v>0</v>
      </c>
      <c r="R132" s="200">
        <f t="shared" si="22"/>
        <v>0</v>
      </c>
      <c r="S132" s="200">
        <v>0</v>
      </c>
      <c r="T132" s="201">
        <f t="shared" si="23"/>
        <v>0</v>
      </c>
      <c r="AR132" s="23" t="s">
        <v>427</v>
      </c>
      <c r="AT132" s="23" t="s">
        <v>170</v>
      </c>
      <c r="AU132" s="23" t="s">
        <v>81</v>
      </c>
      <c r="AY132" s="23" t="s">
        <v>168</v>
      </c>
      <c r="BE132" s="202">
        <f t="shared" si="24"/>
        <v>0</v>
      </c>
      <c r="BF132" s="202">
        <f t="shared" si="25"/>
        <v>0</v>
      </c>
      <c r="BG132" s="202">
        <f t="shared" si="26"/>
        <v>0</v>
      </c>
      <c r="BH132" s="202">
        <f t="shared" si="27"/>
        <v>0</v>
      </c>
      <c r="BI132" s="202">
        <f t="shared" si="28"/>
        <v>0</v>
      </c>
      <c r="BJ132" s="23" t="s">
        <v>79</v>
      </c>
      <c r="BK132" s="202">
        <f t="shared" si="29"/>
        <v>0</v>
      </c>
      <c r="BL132" s="23" t="s">
        <v>427</v>
      </c>
      <c r="BM132" s="23" t="s">
        <v>634</v>
      </c>
    </row>
    <row r="133" spans="2:65" s="1" customFormat="1" ht="16.5" customHeight="1">
      <c r="B133" s="40"/>
      <c r="C133" s="191" t="s">
        <v>339</v>
      </c>
      <c r="D133" s="191" t="s">
        <v>170</v>
      </c>
      <c r="E133" s="192" t="s">
        <v>2265</v>
      </c>
      <c r="F133" s="193" t="s">
        <v>2266</v>
      </c>
      <c r="G133" s="194" t="s">
        <v>458</v>
      </c>
      <c r="H133" s="195">
        <v>1</v>
      </c>
      <c r="I133" s="196"/>
      <c r="J133" s="197">
        <f t="shared" si="20"/>
        <v>0</v>
      </c>
      <c r="K133" s="193" t="s">
        <v>174</v>
      </c>
      <c r="L133" s="60"/>
      <c r="M133" s="198" t="s">
        <v>21</v>
      </c>
      <c r="N133" s="199" t="s">
        <v>42</v>
      </c>
      <c r="O133" s="41"/>
      <c r="P133" s="200">
        <f t="shared" si="21"/>
        <v>0</v>
      </c>
      <c r="Q133" s="200">
        <v>0</v>
      </c>
      <c r="R133" s="200">
        <f t="shared" si="22"/>
        <v>0</v>
      </c>
      <c r="S133" s="200">
        <v>0</v>
      </c>
      <c r="T133" s="201">
        <f t="shared" si="23"/>
        <v>0</v>
      </c>
      <c r="AR133" s="23" t="s">
        <v>427</v>
      </c>
      <c r="AT133" s="23" t="s">
        <v>170</v>
      </c>
      <c r="AU133" s="23" t="s">
        <v>81</v>
      </c>
      <c r="AY133" s="23" t="s">
        <v>168</v>
      </c>
      <c r="BE133" s="202">
        <f t="shared" si="24"/>
        <v>0</v>
      </c>
      <c r="BF133" s="202">
        <f t="shared" si="25"/>
        <v>0</v>
      </c>
      <c r="BG133" s="202">
        <f t="shared" si="26"/>
        <v>0</v>
      </c>
      <c r="BH133" s="202">
        <f t="shared" si="27"/>
        <v>0</v>
      </c>
      <c r="BI133" s="202">
        <f t="shared" si="28"/>
        <v>0</v>
      </c>
      <c r="BJ133" s="23" t="s">
        <v>79</v>
      </c>
      <c r="BK133" s="202">
        <f t="shared" si="29"/>
        <v>0</v>
      </c>
      <c r="BL133" s="23" t="s">
        <v>427</v>
      </c>
      <c r="BM133" s="23" t="s">
        <v>645</v>
      </c>
    </row>
    <row r="134" spans="2:65" s="1" customFormat="1" ht="16.5" customHeight="1">
      <c r="B134" s="40"/>
      <c r="C134" s="191" t="s">
        <v>344</v>
      </c>
      <c r="D134" s="191" t="s">
        <v>170</v>
      </c>
      <c r="E134" s="192" t="s">
        <v>2267</v>
      </c>
      <c r="F134" s="193" t="s">
        <v>2268</v>
      </c>
      <c r="G134" s="194" t="s">
        <v>458</v>
      </c>
      <c r="H134" s="195">
        <v>1</v>
      </c>
      <c r="I134" s="196"/>
      <c r="J134" s="197">
        <f t="shared" si="20"/>
        <v>0</v>
      </c>
      <c r="K134" s="193" t="s">
        <v>174</v>
      </c>
      <c r="L134" s="60"/>
      <c r="M134" s="198" t="s">
        <v>21</v>
      </c>
      <c r="N134" s="199" t="s">
        <v>42</v>
      </c>
      <c r="O134" s="41"/>
      <c r="P134" s="200">
        <f t="shared" si="21"/>
        <v>0</v>
      </c>
      <c r="Q134" s="200">
        <v>0</v>
      </c>
      <c r="R134" s="200">
        <f t="shared" si="22"/>
        <v>0</v>
      </c>
      <c r="S134" s="200">
        <v>0</v>
      </c>
      <c r="T134" s="201">
        <f t="shared" si="23"/>
        <v>0</v>
      </c>
      <c r="AR134" s="23" t="s">
        <v>427</v>
      </c>
      <c r="AT134" s="23" t="s">
        <v>170</v>
      </c>
      <c r="AU134" s="23" t="s">
        <v>81</v>
      </c>
      <c r="AY134" s="23" t="s">
        <v>168</v>
      </c>
      <c r="BE134" s="202">
        <f t="shared" si="24"/>
        <v>0</v>
      </c>
      <c r="BF134" s="202">
        <f t="shared" si="25"/>
        <v>0</v>
      </c>
      <c r="BG134" s="202">
        <f t="shared" si="26"/>
        <v>0</v>
      </c>
      <c r="BH134" s="202">
        <f t="shared" si="27"/>
        <v>0</v>
      </c>
      <c r="BI134" s="202">
        <f t="shared" si="28"/>
        <v>0</v>
      </c>
      <c r="BJ134" s="23" t="s">
        <v>79</v>
      </c>
      <c r="BK134" s="202">
        <f t="shared" si="29"/>
        <v>0</v>
      </c>
      <c r="BL134" s="23" t="s">
        <v>427</v>
      </c>
      <c r="BM134" s="23" t="s">
        <v>656</v>
      </c>
    </row>
    <row r="135" spans="2:65" s="1" customFormat="1" ht="16.5" customHeight="1">
      <c r="B135" s="40"/>
      <c r="C135" s="191" t="s">
        <v>348</v>
      </c>
      <c r="D135" s="191" t="s">
        <v>170</v>
      </c>
      <c r="E135" s="192" t="s">
        <v>2269</v>
      </c>
      <c r="F135" s="193" t="s">
        <v>2270</v>
      </c>
      <c r="G135" s="194" t="s">
        <v>458</v>
      </c>
      <c r="H135" s="195">
        <v>1</v>
      </c>
      <c r="I135" s="196"/>
      <c r="J135" s="197">
        <f t="shared" si="20"/>
        <v>0</v>
      </c>
      <c r="K135" s="193" t="s">
        <v>174</v>
      </c>
      <c r="L135" s="60"/>
      <c r="M135" s="198" t="s">
        <v>21</v>
      </c>
      <c r="N135" s="199" t="s">
        <v>42</v>
      </c>
      <c r="O135" s="41"/>
      <c r="P135" s="200">
        <f t="shared" si="21"/>
        <v>0</v>
      </c>
      <c r="Q135" s="200">
        <v>0</v>
      </c>
      <c r="R135" s="200">
        <f t="shared" si="22"/>
        <v>0</v>
      </c>
      <c r="S135" s="200">
        <v>0</v>
      </c>
      <c r="T135" s="201">
        <f t="shared" si="23"/>
        <v>0</v>
      </c>
      <c r="AR135" s="23" t="s">
        <v>427</v>
      </c>
      <c r="AT135" s="23" t="s">
        <v>170</v>
      </c>
      <c r="AU135" s="23" t="s">
        <v>81</v>
      </c>
      <c r="AY135" s="23" t="s">
        <v>168</v>
      </c>
      <c r="BE135" s="202">
        <f t="shared" si="24"/>
        <v>0</v>
      </c>
      <c r="BF135" s="202">
        <f t="shared" si="25"/>
        <v>0</v>
      </c>
      <c r="BG135" s="202">
        <f t="shared" si="26"/>
        <v>0</v>
      </c>
      <c r="BH135" s="202">
        <f t="shared" si="27"/>
        <v>0</v>
      </c>
      <c r="BI135" s="202">
        <f t="shared" si="28"/>
        <v>0</v>
      </c>
      <c r="BJ135" s="23" t="s">
        <v>79</v>
      </c>
      <c r="BK135" s="202">
        <f t="shared" si="29"/>
        <v>0</v>
      </c>
      <c r="BL135" s="23" t="s">
        <v>427</v>
      </c>
      <c r="BM135" s="23" t="s">
        <v>664</v>
      </c>
    </row>
    <row r="136" spans="2:65" s="1" customFormat="1" ht="25.5" customHeight="1">
      <c r="B136" s="40"/>
      <c r="C136" s="191" t="s">
        <v>352</v>
      </c>
      <c r="D136" s="191" t="s">
        <v>170</v>
      </c>
      <c r="E136" s="192" t="s">
        <v>2271</v>
      </c>
      <c r="F136" s="193" t="s">
        <v>2272</v>
      </c>
      <c r="G136" s="194" t="s">
        <v>458</v>
      </c>
      <c r="H136" s="195">
        <v>2</v>
      </c>
      <c r="I136" s="196"/>
      <c r="J136" s="197">
        <f t="shared" si="20"/>
        <v>0</v>
      </c>
      <c r="K136" s="193" t="s">
        <v>174</v>
      </c>
      <c r="L136" s="60"/>
      <c r="M136" s="198" t="s">
        <v>21</v>
      </c>
      <c r="N136" s="199" t="s">
        <v>42</v>
      </c>
      <c r="O136" s="41"/>
      <c r="P136" s="200">
        <f t="shared" si="21"/>
        <v>0</v>
      </c>
      <c r="Q136" s="200">
        <v>0</v>
      </c>
      <c r="R136" s="200">
        <f t="shared" si="22"/>
        <v>0</v>
      </c>
      <c r="S136" s="200">
        <v>0</v>
      </c>
      <c r="T136" s="201">
        <f t="shared" si="23"/>
        <v>0</v>
      </c>
      <c r="AR136" s="23" t="s">
        <v>427</v>
      </c>
      <c r="AT136" s="23" t="s">
        <v>170</v>
      </c>
      <c r="AU136" s="23" t="s">
        <v>81</v>
      </c>
      <c r="AY136" s="23" t="s">
        <v>168</v>
      </c>
      <c r="BE136" s="202">
        <f t="shared" si="24"/>
        <v>0</v>
      </c>
      <c r="BF136" s="202">
        <f t="shared" si="25"/>
        <v>0</v>
      </c>
      <c r="BG136" s="202">
        <f t="shared" si="26"/>
        <v>0</v>
      </c>
      <c r="BH136" s="202">
        <f t="shared" si="27"/>
        <v>0</v>
      </c>
      <c r="BI136" s="202">
        <f t="shared" si="28"/>
        <v>0</v>
      </c>
      <c r="BJ136" s="23" t="s">
        <v>79</v>
      </c>
      <c r="BK136" s="202">
        <f t="shared" si="29"/>
        <v>0</v>
      </c>
      <c r="BL136" s="23" t="s">
        <v>427</v>
      </c>
      <c r="BM136" s="23" t="s">
        <v>676</v>
      </c>
    </row>
    <row r="137" spans="2:65" s="1" customFormat="1" ht="25.5" customHeight="1">
      <c r="B137" s="40"/>
      <c r="C137" s="191" t="s">
        <v>357</v>
      </c>
      <c r="D137" s="191" t="s">
        <v>170</v>
      </c>
      <c r="E137" s="192" t="s">
        <v>2273</v>
      </c>
      <c r="F137" s="193" t="s">
        <v>2274</v>
      </c>
      <c r="G137" s="194" t="s">
        <v>458</v>
      </c>
      <c r="H137" s="195">
        <v>2</v>
      </c>
      <c r="I137" s="196"/>
      <c r="J137" s="197">
        <f t="shared" si="20"/>
        <v>0</v>
      </c>
      <c r="K137" s="193" t="s">
        <v>174</v>
      </c>
      <c r="L137" s="60"/>
      <c r="M137" s="198" t="s">
        <v>21</v>
      </c>
      <c r="N137" s="199" t="s">
        <v>42</v>
      </c>
      <c r="O137" s="41"/>
      <c r="P137" s="200">
        <f t="shared" si="21"/>
        <v>0</v>
      </c>
      <c r="Q137" s="200">
        <v>0</v>
      </c>
      <c r="R137" s="200">
        <f t="shared" si="22"/>
        <v>0</v>
      </c>
      <c r="S137" s="200">
        <v>0</v>
      </c>
      <c r="T137" s="201">
        <f t="shared" si="23"/>
        <v>0</v>
      </c>
      <c r="AR137" s="23" t="s">
        <v>427</v>
      </c>
      <c r="AT137" s="23" t="s">
        <v>170</v>
      </c>
      <c r="AU137" s="23" t="s">
        <v>81</v>
      </c>
      <c r="AY137" s="23" t="s">
        <v>168</v>
      </c>
      <c r="BE137" s="202">
        <f t="shared" si="24"/>
        <v>0</v>
      </c>
      <c r="BF137" s="202">
        <f t="shared" si="25"/>
        <v>0</v>
      </c>
      <c r="BG137" s="202">
        <f t="shared" si="26"/>
        <v>0</v>
      </c>
      <c r="BH137" s="202">
        <f t="shared" si="27"/>
        <v>0</v>
      </c>
      <c r="BI137" s="202">
        <f t="shared" si="28"/>
        <v>0</v>
      </c>
      <c r="BJ137" s="23" t="s">
        <v>79</v>
      </c>
      <c r="BK137" s="202">
        <f t="shared" si="29"/>
        <v>0</v>
      </c>
      <c r="BL137" s="23" t="s">
        <v>427</v>
      </c>
      <c r="BM137" s="23" t="s">
        <v>684</v>
      </c>
    </row>
    <row r="138" spans="2:65" s="1" customFormat="1" ht="25.5" customHeight="1">
      <c r="B138" s="40"/>
      <c r="C138" s="191" t="s">
        <v>362</v>
      </c>
      <c r="D138" s="191" t="s">
        <v>170</v>
      </c>
      <c r="E138" s="192" t="s">
        <v>2275</v>
      </c>
      <c r="F138" s="193" t="s">
        <v>2276</v>
      </c>
      <c r="G138" s="194" t="s">
        <v>195</v>
      </c>
      <c r="H138" s="195">
        <v>36</v>
      </c>
      <c r="I138" s="196"/>
      <c r="J138" s="197">
        <f t="shared" si="20"/>
        <v>0</v>
      </c>
      <c r="K138" s="193" t="s">
        <v>174</v>
      </c>
      <c r="L138" s="60"/>
      <c r="M138" s="198" t="s">
        <v>21</v>
      </c>
      <c r="N138" s="199" t="s">
        <v>42</v>
      </c>
      <c r="O138" s="41"/>
      <c r="P138" s="200">
        <f t="shared" si="21"/>
        <v>0</v>
      </c>
      <c r="Q138" s="200">
        <v>0</v>
      </c>
      <c r="R138" s="200">
        <f t="shared" si="22"/>
        <v>0</v>
      </c>
      <c r="S138" s="200">
        <v>0</v>
      </c>
      <c r="T138" s="201">
        <f t="shared" si="23"/>
        <v>0</v>
      </c>
      <c r="AR138" s="23" t="s">
        <v>427</v>
      </c>
      <c r="AT138" s="23" t="s">
        <v>170</v>
      </c>
      <c r="AU138" s="23" t="s">
        <v>81</v>
      </c>
      <c r="AY138" s="23" t="s">
        <v>168</v>
      </c>
      <c r="BE138" s="202">
        <f t="shared" si="24"/>
        <v>0</v>
      </c>
      <c r="BF138" s="202">
        <f t="shared" si="25"/>
        <v>0</v>
      </c>
      <c r="BG138" s="202">
        <f t="shared" si="26"/>
        <v>0</v>
      </c>
      <c r="BH138" s="202">
        <f t="shared" si="27"/>
        <v>0</v>
      </c>
      <c r="BI138" s="202">
        <f t="shared" si="28"/>
        <v>0</v>
      </c>
      <c r="BJ138" s="23" t="s">
        <v>79</v>
      </c>
      <c r="BK138" s="202">
        <f t="shared" si="29"/>
        <v>0</v>
      </c>
      <c r="BL138" s="23" t="s">
        <v>427</v>
      </c>
      <c r="BM138" s="23" t="s">
        <v>693</v>
      </c>
    </row>
    <row r="139" spans="2:65" s="1" customFormat="1" ht="25.5" customHeight="1">
      <c r="B139" s="40"/>
      <c r="C139" s="191" t="s">
        <v>245</v>
      </c>
      <c r="D139" s="191" t="s">
        <v>170</v>
      </c>
      <c r="E139" s="192" t="s">
        <v>2277</v>
      </c>
      <c r="F139" s="193" t="s">
        <v>2278</v>
      </c>
      <c r="G139" s="194" t="s">
        <v>195</v>
      </c>
      <c r="H139" s="195">
        <v>36</v>
      </c>
      <c r="I139" s="196"/>
      <c r="J139" s="197">
        <f t="shared" si="20"/>
        <v>0</v>
      </c>
      <c r="K139" s="193" t="s">
        <v>174</v>
      </c>
      <c r="L139" s="60"/>
      <c r="M139" s="198" t="s">
        <v>21</v>
      </c>
      <c r="N139" s="199" t="s">
        <v>42</v>
      </c>
      <c r="O139" s="41"/>
      <c r="P139" s="200">
        <f t="shared" si="21"/>
        <v>0</v>
      </c>
      <c r="Q139" s="200">
        <v>0</v>
      </c>
      <c r="R139" s="200">
        <f t="shared" si="22"/>
        <v>0</v>
      </c>
      <c r="S139" s="200">
        <v>0</v>
      </c>
      <c r="T139" s="201">
        <f t="shared" si="23"/>
        <v>0</v>
      </c>
      <c r="AR139" s="23" t="s">
        <v>427</v>
      </c>
      <c r="AT139" s="23" t="s">
        <v>170</v>
      </c>
      <c r="AU139" s="23" t="s">
        <v>81</v>
      </c>
      <c r="AY139" s="23" t="s">
        <v>168</v>
      </c>
      <c r="BE139" s="202">
        <f t="shared" si="24"/>
        <v>0</v>
      </c>
      <c r="BF139" s="202">
        <f t="shared" si="25"/>
        <v>0</v>
      </c>
      <c r="BG139" s="202">
        <f t="shared" si="26"/>
        <v>0</v>
      </c>
      <c r="BH139" s="202">
        <f t="shared" si="27"/>
        <v>0</v>
      </c>
      <c r="BI139" s="202">
        <f t="shared" si="28"/>
        <v>0</v>
      </c>
      <c r="BJ139" s="23" t="s">
        <v>79</v>
      </c>
      <c r="BK139" s="202">
        <f t="shared" si="29"/>
        <v>0</v>
      </c>
      <c r="BL139" s="23" t="s">
        <v>427</v>
      </c>
      <c r="BM139" s="23" t="s">
        <v>701</v>
      </c>
    </row>
    <row r="140" spans="2:65" s="1" customFormat="1" ht="38.25" customHeight="1">
      <c r="B140" s="40"/>
      <c r="C140" s="191" t="s">
        <v>250</v>
      </c>
      <c r="D140" s="191" t="s">
        <v>170</v>
      </c>
      <c r="E140" s="192" t="s">
        <v>2279</v>
      </c>
      <c r="F140" s="193" t="s">
        <v>2280</v>
      </c>
      <c r="G140" s="194" t="s">
        <v>235</v>
      </c>
      <c r="H140" s="195">
        <v>6.4000000000000001E-2</v>
      </c>
      <c r="I140" s="196"/>
      <c r="J140" s="197">
        <f t="shared" si="20"/>
        <v>0</v>
      </c>
      <c r="K140" s="193" t="s">
        <v>174</v>
      </c>
      <c r="L140" s="60"/>
      <c r="M140" s="198" t="s">
        <v>21</v>
      </c>
      <c r="N140" s="199" t="s">
        <v>42</v>
      </c>
      <c r="O140" s="41"/>
      <c r="P140" s="200">
        <f t="shared" si="21"/>
        <v>0</v>
      </c>
      <c r="Q140" s="200">
        <v>0</v>
      </c>
      <c r="R140" s="200">
        <f t="shared" si="22"/>
        <v>0</v>
      </c>
      <c r="S140" s="200">
        <v>0</v>
      </c>
      <c r="T140" s="201">
        <f t="shared" si="23"/>
        <v>0</v>
      </c>
      <c r="AR140" s="23" t="s">
        <v>427</v>
      </c>
      <c r="AT140" s="23" t="s">
        <v>170</v>
      </c>
      <c r="AU140" s="23" t="s">
        <v>81</v>
      </c>
      <c r="AY140" s="23" t="s">
        <v>168</v>
      </c>
      <c r="BE140" s="202">
        <f t="shared" si="24"/>
        <v>0</v>
      </c>
      <c r="BF140" s="202">
        <f t="shared" si="25"/>
        <v>0</v>
      </c>
      <c r="BG140" s="202">
        <f t="shared" si="26"/>
        <v>0</v>
      </c>
      <c r="BH140" s="202">
        <f t="shared" si="27"/>
        <v>0</v>
      </c>
      <c r="BI140" s="202">
        <f t="shared" si="28"/>
        <v>0</v>
      </c>
      <c r="BJ140" s="23" t="s">
        <v>79</v>
      </c>
      <c r="BK140" s="202">
        <f t="shared" si="29"/>
        <v>0</v>
      </c>
      <c r="BL140" s="23" t="s">
        <v>427</v>
      </c>
      <c r="BM140" s="23" t="s">
        <v>712</v>
      </c>
    </row>
    <row r="141" spans="2:65" s="1" customFormat="1" ht="38.25" customHeight="1">
      <c r="B141" s="40"/>
      <c r="C141" s="191" t="s">
        <v>519</v>
      </c>
      <c r="D141" s="191" t="s">
        <v>170</v>
      </c>
      <c r="E141" s="192" t="s">
        <v>2281</v>
      </c>
      <c r="F141" s="193" t="s">
        <v>2282</v>
      </c>
      <c r="G141" s="194" t="s">
        <v>235</v>
      </c>
      <c r="H141" s="195">
        <v>6.4000000000000001E-2</v>
      </c>
      <c r="I141" s="196"/>
      <c r="J141" s="197">
        <f t="shared" si="20"/>
        <v>0</v>
      </c>
      <c r="K141" s="193" t="s">
        <v>174</v>
      </c>
      <c r="L141" s="60"/>
      <c r="M141" s="198" t="s">
        <v>21</v>
      </c>
      <c r="N141" s="199" t="s">
        <v>42</v>
      </c>
      <c r="O141" s="41"/>
      <c r="P141" s="200">
        <f t="shared" si="21"/>
        <v>0</v>
      </c>
      <c r="Q141" s="200">
        <v>0</v>
      </c>
      <c r="R141" s="200">
        <f t="shared" si="22"/>
        <v>0</v>
      </c>
      <c r="S141" s="200">
        <v>0</v>
      </c>
      <c r="T141" s="201">
        <f t="shared" si="23"/>
        <v>0</v>
      </c>
      <c r="AR141" s="23" t="s">
        <v>427</v>
      </c>
      <c r="AT141" s="23" t="s">
        <v>170</v>
      </c>
      <c r="AU141" s="23" t="s">
        <v>81</v>
      </c>
      <c r="AY141" s="23" t="s">
        <v>168</v>
      </c>
      <c r="BE141" s="202">
        <f t="shared" si="24"/>
        <v>0</v>
      </c>
      <c r="BF141" s="202">
        <f t="shared" si="25"/>
        <v>0</v>
      </c>
      <c r="BG141" s="202">
        <f t="shared" si="26"/>
        <v>0</v>
      </c>
      <c r="BH141" s="202">
        <f t="shared" si="27"/>
        <v>0</v>
      </c>
      <c r="BI141" s="202">
        <f t="shared" si="28"/>
        <v>0</v>
      </c>
      <c r="BJ141" s="23" t="s">
        <v>79</v>
      </c>
      <c r="BK141" s="202">
        <f t="shared" si="29"/>
        <v>0</v>
      </c>
      <c r="BL141" s="23" t="s">
        <v>427</v>
      </c>
      <c r="BM141" s="23" t="s">
        <v>720</v>
      </c>
    </row>
    <row r="142" spans="2:65" s="10" customFormat="1" ht="29.85" customHeight="1">
      <c r="B142" s="175"/>
      <c r="C142" s="176"/>
      <c r="D142" s="177" t="s">
        <v>70</v>
      </c>
      <c r="E142" s="189" t="s">
        <v>2283</v>
      </c>
      <c r="F142" s="189" t="s">
        <v>2284</v>
      </c>
      <c r="G142" s="176"/>
      <c r="H142" s="176"/>
      <c r="I142" s="179"/>
      <c r="J142" s="190">
        <f>BK142</f>
        <v>0</v>
      </c>
      <c r="K142" s="176"/>
      <c r="L142" s="181"/>
      <c r="M142" s="182"/>
      <c r="N142" s="183"/>
      <c r="O142" s="183"/>
      <c r="P142" s="184">
        <f>SUM(P143:P156)</f>
        <v>0</v>
      </c>
      <c r="Q142" s="183"/>
      <c r="R142" s="184">
        <f>SUM(R143:R156)</f>
        <v>0</v>
      </c>
      <c r="S142" s="183"/>
      <c r="T142" s="185">
        <f>SUM(T143:T156)</f>
        <v>0</v>
      </c>
      <c r="AR142" s="186" t="s">
        <v>81</v>
      </c>
      <c r="AT142" s="187" t="s">
        <v>70</v>
      </c>
      <c r="AU142" s="187" t="s">
        <v>79</v>
      </c>
      <c r="AY142" s="186" t="s">
        <v>168</v>
      </c>
      <c r="BK142" s="188">
        <f>SUM(BK143:BK156)</f>
        <v>0</v>
      </c>
    </row>
    <row r="143" spans="2:65" s="1" customFormat="1" ht="25.5" customHeight="1">
      <c r="B143" s="40"/>
      <c r="C143" s="191" t="s">
        <v>524</v>
      </c>
      <c r="D143" s="191" t="s">
        <v>170</v>
      </c>
      <c r="E143" s="192" t="s">
        <v>2285</v>
      </c>
      <c r="F143" s="193" t="s">
        <v>2286</v>
      </c>
      <c r="G143" s="194" t="s">
        <v>1840</v>
      </c>
      <c r="H143" s="195">
        <v>3</v>
      </c>
      <c r="I143" s="196"/>
      <c r="J143" s="197">
        <f t="shared" ref="J143:J156" si="30">ROUND(I143*H143,2)</f>
        <v>0</v>
      </c>
      <c r="K143" s="193" t="s">
        <v>174</v>
      </c>
      <c r="L143" s="60"/>
      <c r="M143" s="198" t="s">
        <v>21</v>
      </c>
      <c r="N143" s="199" t="s">
        <v>42</v>
      </c>
      <c r="O143" s="41"/>
      <c r="P143" s="200">
        <f t="shared" ref="P143:P156" si="31">O143*H143</f>
        <v>0</v>
      </c>
      <c r="Q143" s="200">
        <v>0</v>
      </c>
      <c r="R143" s="200">
        <f t="shared" ref="R143:R156" si="32">Q143*H143</f>
        <v>0</v>
      </c>
      <c r="S143" s="200">
        <v>0</v>
      </c>
      <c r="T143" s="201">
        <f t="shared" ref="T143:T156" si="33">S143*H143</f>
        <v>0</v>
      </c>
      <c r="AR143" s="23" t="s">
        <v>427</v>
      </c>
      <c r="AT143" s="23" t="s">
        <v>170</v>
      </c>
      <c r="AU143" s="23" t="s">
        <v>81</v>
      </c>
      <c r="AY143" s="23" t="s">
        <v>168</v>
      </c>
      <c r="BE143" s="202">
        <f t="shared" ref="BE143:BE156" si="34">IF(N143="základní",J143,0)</f>
        <v>0</v>
      </c>
      <c r="BF143" s="202">
        <f t="shared" ref="BF143:BF156" si="35">IF(N143="snížená",J143,0)</f>
        <v>0</v>
      </c>
      <c r="BG143" s="202">
        <f t="shared" ref="BG143:BG156" si="36">IF(N143="zákl. přenesená",J143,0)</f>
        <v>0</v>
      </c>
      <c r="BH143" s="202">
        <f t="shared" ref="BH143:BH156" si="37">IF(N143="sníž. přenesená",J143,0)</f>
        <v>0</v>
      </c>
      <c r="BI143" s="202">
        <f t="shared" ref="BI143:BI156" si="38">IF(N143="nulová",J143,0)</f>
        <v>0</v>
      </c>
      <c r="BJ143" s="23" t="s">
        <v>79</v>
      </c>
      <c r="BK143" s="202">
        <f t="shared" ref="BK143:BK156" si="39">ROUND(I143*H143,2)</f>
        <v>0</v>
      </c>
      <c r="BL143" s="23" t="s">
        <v>427</v>
      </c>
      <c r="BM143" s="23" t="s">
        <v>728</v>
      </c>
    </row>
    <row r="144" spans="2:65" s="1" customFormat="1" ht="25.5" customHeight="1">
      <c r="B144" s="40"/>
      <c r="C144" s="191" t="s">
        <v>529</v>
      </c>
      <c r="D144" s="191" t="s">
        <v>170</v>
      </c>
      <c r="E144" s="192" t="s">
        <v>2287</v>
      </c>
      <c r="F144" s="193" t="s">
        <v>2288</v>
      </c>
      <c r="G144" s="194" t="s">
        <v>1840</v>
      </c>
      <c r="H144" s="195">
        <v>1</v>
      </c>
      <c r="I144" s="196"/>
      <c r="J144" s="197">
        <f t="shared" si="30"/>
        <v>0</v>
      </c>
      <c r="K144" s="193" t="s">
        <v>21</v>
      </c>
      <c r="L144" s="60"/>
      <c r="M144" s="198" t="s">
        <v>21</v>
      </c>
      <c r="N144" s="199" t="s">
        <v>42</v>
      </c>
      <c r="O144" s="41"/>
      <c r="P144" s="200">
        <f t="shared" si="31"/>
        <v>0</v>
      </c>
      <c r="Q144" s="200">
        <v>0</v>
      </c>
      <c r="R144" s="200">
        <f t="shared" si="32"/>
        <v>0</v>
      </c>
      <c r="S144" s="200">
        <v>0</v>
      </c>
      <c r="T144" s="201">
        <f t="shared" si="33"/>
        <v>0</v>
      </c>
      <c r="AR144" s="23" t="s">
        <v>427</v>
      </c>
      <c r="AT144" s="23" t="s">
        <v>170</v>
      </c>
      <c r="AU144" s="23" t="s">
        <v>81</v>
      </c>
      <c r="AY144" s="23" t="s">
        <v>168</v>
      </c>
      <c r="BE144" s="202">
        <f t="shared" si="34"/>
        <v>0</v>
      </c>
      <c r="BF144" s="202">
        <f t="shared" si="35"/>
        <v>0</v>
      </c>
      <c r="BG144" s="202">
        <f t="shared" si="36"/>
        <v>0</v>
      </c>
      <c r="BH144" s="202">
        <f t="shared" si="37"/>
        <v>0</v>
      </c>
      <c r="BI144" s="202">
        <f t="shared" si="38"/>
        <v>0</v>
      </c>
      <c r="BJ144" s="23" t="s">
        <v>79</v>
      </c>
      <c r="BK144" s="202">
        <f t="shared" si="39"/>
        <v>0</v>
      </c>
      <c r="BL144" s="23" t="s">
        <v>427</v>
      </c>
      <c r="BM144" s="23" t="s">
        <v>740</v>
      </c>
    </row>
    <row r="145" spans="2:65" s="1" customFormat="1" ht="16.5" customHeight="1">
      <c r="B145" s="40"/>
      <c r="C145" s="191" t="s">
        <v>533</v>
      </c>
      <c r="D145" s="191" t="s">
        <v>170</v>
      </c>
      <c r="E145" s="192" t="s">
        <v>2289</v>
      </c>
      <c r="F145" s="193" t="s">
        <v>2290</v>
      </c>
      <c r="G145" s="194" t="s">
        <v>1840</v>
      </c>
      <c r="H145" s="195">
        <v>3</v>
      </c>
      <c r="I145" s="196"/>
      <c r="J145" s="197">
        <f t="shared" si="30"/>
        <v>0</v>
      </c>
      <c r="K145" s="193" t="s">
        <v>174</v>
      </c>
      <c r="L145" s="60"/>
      <c r="M145" s="198" t="s">
        <v>21</v>
      </c>
      <c r="N145" s="199" t="s">
        <v>42</v>
      </c>
      <c r="O145" s="41"/>
      <c r="P145" s="200">
        <f t="shared" si="31"/>
        <v>0</v>
      </c>
      <c r="Q145" s="200">
        <v>0</v>
      </c>
      <c r="R145" s="200">
        <f t="shared" si="32"/>
        <v>0</v>
      </c>
      <c r="S145" s="200">
        <v>0</v>
      </c>
      <c r="T145" s="201">
        <f t="shared" si="33"/>
        <v>0</v>
      </c>
      <c r="AR145" s="23" t="s">
        <v>427</v>
      </c>
      <c r="AT145" s="23" t="s">
        <v>170</v>
      </c>
      <c r="AU145" s="23" t="s">
        <v>81</v>
      </c>
      <c r="AY145" s="23" t="s">
        <v>168</v>
      </c>
      <c r="BE145" s="202">
        <f t="shared" si="34"/>
        <v>0</v>
      </c>
      <c r="BF145" s="202">
        <f t="shared" si="35"/>
        <v>0</v>
      </c>
      <c r="BG145" s="202">
        <f t="shared" si="36"/>
        <v>0</v>
      </c>
      <c r="BH145" s="202">
        <f t="shared" si="37"/>
        <v>0</v>
      </c>
      <c r="BI145" s="202">
        <f t="shared" si="38"/>
        <v>0</v>
      </c>
      <c r="BJ145" s="23" t="s">
        <v>79</v>
      </c>
      <c r="BK145" s="202">
        <f t="shared" si="39"/>
        <v>0</v>
      </c>
      <c r="BL145" s="23" t="s">
        <v>427</v>
      </c>
      <c r="BM145" s="23" t="s">
        <v>748</v>
      </c>
    </row>
    <row r="146" spans="2:65" s="1" customFormat="1" ht="25.5" customHeight="1">
      <c r="B146" s="40"/>
      <c r="C146" s="191" t="s">
        <v>537</v>
      </c>
      <c r="D146" s="191" t="s">
        <v>170</v>
      </c>
      <c r="E146" s="192" t="s">
        <v>2291</v>
      </c>
      <c r="F146" s="193" t="s">
        <v>2292</v>
      </c>
      <c r="G146" s="194" t="s">
        <v>1840</v>
      </c>
      <c r="H146" s="195">
        <v>2</v>
      </c>
      <c r="I146" s="196"/>
      <c r="J146" s="197">
        <f t="shared" si="30"/>
        <v>0</v>
      </c>
      <c r="K146" s="193" t="s">
        <v>174</v>
      </c>
      <c r="L146" s="60"/>
      <c r="M146" s="198" t="s">
        <v>21</v>
      </c>
      <c r="N146" s="199" t="s">
        <v>42</v>
      </c>
      <c r="O146" s="41"/>
      <c r="P146" s="200">
        <f t="shared" si="31"/>
        <v>0</v>
      </c>
      <c r="Q146" s="200">
        <v>0</v>
      </c>
      <c r="R146" s="200">
        <f t="shared" si="32"/>
        <v>0</v>
      </c>
      <c r="S146" s="200">
        <v>0</v>
      </c>
      <c r="T146" s="201">
        <f t="shared" si="33"/>
        <v>0</v>
      </c>
      <c r="AR146" s="23" t="s">
        <v>427</v>
      </c>
      <c r="AT146" s="23" t="s">
        <v>170</v>
      </c>
      <c r="AU146" s="23" t="s">
        <v>81</v>
      </c>
      <c r="AY146" s="23" t="s">
        <v>168</v>
      </c>
      <c r="BE146" s="202">
        <f t="shared" si="34"/>
        <v>0</v>
      </c>
      <c r="BF146" s="202">
        <f t="shared" si="35"/>
        <v>0</v>
      </c>
      <c r="BG146" s="202">
        <f t="shared" si="36"/>
        <v>0</v>
      </c>
      <c r="BH146" s="202">
        <f t="shared" si="37"/>
        <v>0</v>
      </c>
      <c r="BI146" s="202">
        <f t="shared" si="38"/>
        <v>0</v>
      </c>
      <c r="BJ146" s="23" t="s">
        <v>79</v>
      </c>
      <c r="BK146" s="202">
        <f t="shared" si="39"/>
        <v>0</v>
      </c>
      <c r="BL146" s="23" t="s">
        <v>427</v>
      </c>
      <c r="BM146" s="23" t="s">
        <v>758</v>
      </c>
    </row>
    <row r="147" spans="2:65" s="1" customFormat="1" ht="25.5" customHeight="1">
      <c r="B147" s="40"/>
      <c r="C147" s="191" t="s">
        <v>542</v>
      </c>
      <c r="D147" s="191" t="s">
        <v>170</v>
      </c>
      <c r="E147" s="192" t="s">
        <v>2293</v>
      </c>
      <c r="F147" s="193" t="s">
        <v>2294</v>
      </c>
      <c r="G147" s="194" t="s">
        <v>1840</v>
      </c>
      <c r="H147" s="195">
        <v>1</v>
      </c>
      <c r="I147" s="196"/>
      <c r="J147" s="197">
        <f t="shared" si="30"/>
        <v>0</v>
      </c>
      <c r="K147" s="193" t="s">
        <v>174</v>
      </c>
      <c r="L147" s="60"/>
      <c r="M147" s="198" t="s">
        <v>21</v>
      </c>
      <c r="N147" s="199" t="s">
        <v>42</v>
      </c>
      <c r="O147" s="41"/>
      <c r="P147" s="200">
        <f t="shared" si="31"/>
        <v>0</v>
      </c>
      <c r="Q147" s="200">
        <v>0</v>
      </c>
      <c r="R147" s="200">
        <f t="shared" si="32"/>
        <v>0</v>
      </c>
      <c r="S147" s="200">
        <v>0</v>
      </c>
      <c r="T147" s="201">
        <f t="shared" si="33"/>
        <v>0</v>
      </c>
      <c r="AR147" s="23" t="s">
        <v>427</v>
      </c>
      <c r="AT147" s="23" t="s">
        <v>170</v>
      </c>
      <c r="AU147" s="23" t="s">
        <v>81</v>
      </c>
      <c r="AY147" s="23" t="s">
        <v>168</v>
      </c>
      <c r="BE147" s="202">
        <f t="shared" si="34"/>
        <v>0</v>
      </c>
      <c r="BF147" s="202">
        <f t="shared" si="35"/>
        <v>0</v>
      </c>
      <c r="BG147" s="202">
        <f t="shared" si="36"/>
        <v>0</v>
      </c>
      <c r="BH147" s="202">
        <f t="shared" si="37"/>
        <v>0</v>
      </c>
      <c r="BI147" s="202">
        <f t="shared" si="38"/>
        <v>0</v>
      </c>
      <c r="BJ147" s="23" t="s">
        <v>79</v>
      </c>
      <c r="BK147" s="202">
        <f t="shared" si="39"/>
        <v>0</v>
      </c>
      <c r="BL147" s="23" t="s">
        <v>427</v>
      </c>
      <c r="BM147" s="23" t="s">
        <v>1317</v>
      </c>
    </row>
    <row r="148" spans="2:65" s="1" customFormat="1" ht="25.5" customHeight="1">
      <c r="B148" s="40"/>
      <c r="C148" s="191" t="s">
        <v>546</v>
      </c>
      <c r="D148" s="191" t="s">
        <v>170</v>
      </c>
      <c r="E148" s="192" t="s">
        <v>2295</v>
      </c>
      <c r="F148" s="193" t="s">
        <v>2296</v>
      </c>
      <c r="G148" s="194" t="s">
        <v>1840</v>
      </c>
      <c r="H148" s="195">
        <v>1</v>
      </c>
      <c r="I148" s="196"/>
      <c r="J148" s="197">
        <f t="shared" si="30"/>
        <v>0</v>
      </c>
      <c r="K148" s="193" t="s">
        <v>174</v>
      </c>
      <c r="L148" s="60"/>
      <c r="M148" s="198" t="s">
        <v>21</v>
      </c>
      <c r="N148" s="199" t="s">
        <v>42</v>
      </c>
      <c r="O148" s="41"/>
      <c r="P148" s="200">
        <f t="shared" si="31"/>
        <v>0</v>
      </c>
      <c r="Q148" s="200">
        <v>0</v>
      </c>
      <c r="R148" s="200">
        <f t="shared" si="32"/>
        <v>0</v>
      </c>
      <c r="S148" s="200">
        <v>0</v>
      </c>
      <c r="T148" s="201">
        <f t="shared" si="33"/>
        <v>0</v>
      </c>
      <c r="AR148" s="23" t="s">
        <v>427</v>
      </c>
      <c r="AT148" s="23" t="s">
        <v>170</v>
      </c>
      <c r="AU148" s="23" t="s">
        <v>81</v>
      </c>
      <c r="AY148" s="23" t="s">
        <v>168</v>
      </c>
      <c r="BE148" s="202">
        <f t="shared" si="34"/>
        <v>0</v>
      </c>
      <c r="BF148" s="202">
        <f t="shared" si="35"/>
        <v>0</v>
      </c>
      <c r="BG148" s="202">
        <f t="shared" si="36"/>
        <v>0</v>
      </c>
      <c r="BH148" s="202">
        <f t="shared" si="37"/>
        <v>0</v>
      </c>
      <c r="BI148" s="202">
        <f t="shared" si="38"/>
        <v>0</v>
      </c>
      <c r="BJ148" s="23" t="s">
        <v>79</v>
      </c>
      <c r="BK148" s="202">
        <f t="shared" si="39"/>
        <v>0</v>
      </c>
      <c r="BL148" s="23" t="s">
        <v>427</v>
      </c>
      <c r="BM148" s="23" t="s">
        <v>1325</v>
      </c>
    </row>
    <row r="149" spans="2:65" s="1" customFormat="1" ht="25.5" customHeight="1">
      <c r="B149" s="40"/>
      <c r="C149" s="191" t="s">
        <v>551</v>
      </c>
      <c r="D149" s="191" t="s">
        <v>170</v>
      </c>
      <c r="E149" s="192" t="s">
        <v>2297</v>
      </c>
      <c r="F149" s="193" t="s">
        <v>2298</v>
      </c>
      <c r="G149" s="194" t="s">
        <v>1840</v>
      </c>
      <c r="H149" s="195">
        <v>1</v>
      </c>
      <c r="I149" s="196"/>
      <c r="J149" s="197">
        <f t="shared" si="30"/>
        <v>0</v>
      </c>
      <c r="K149" s="193" t="s">
        <v>174</v>
      </c>
      <c r="L149" s="60"/>
      <c r="M149" s="198" t="s">
        <v>21</v>
      </c>
      <c r="N149" s="199" t="s">
        <v>42</v>
      </c>
      <c r="O149" s="41"/>
      <c r="P149" s="200">
        <f t="shared" si="31"/>
        <v>0</v>
      </c>
      <c r="Q149" s="200">
        <v>0</v>
      </c>
      <c r="R149" s="200">
        <f t="shared" si="32"/>
        <v>0</v>
      </c>
      <c r="S149" s="200">
        <v>0</v>
      </c>
      <c r="T149" s="201">
        <f t="shared" si="33"/>
        <v>0</v>
      </c>
      <c r="AR149" s="23" t="s">
        <v>427</v>
      </c>
      <c r="AT149" s="23" t="s">
        <v>170</v>
      </c>
      <c r="AU149" s="23" t="s">
        <v>81</v>
      </c>
      <c r="AY149" s="23" t="s">
        <v>168</v>
      </c>
      <c r="BE149" s="202">
        <f t="shared" si="34"/>
        <v>0</v>
      </c>
      <c r="BF149" s="202">
        <f t="shared" si="35"/>
        <v>0</v>
      </c>
      <c r="BG149" s="202">
        <f t="shared" si="36"/>
        <v>0</v>
      </c>
      <c r="BH149" s="202">
        <f t="shared" si="37"/>
        <v>0</v>
      </c>
      <c r="BI149" s="202">
        <f t="shared" si="38"/>
        <v>0</v>
      </c>
      <c r="BJ149" s="23" t="s">
        <v>79</v>
      </c>
      <c r="BK149" s="202">
        <f t="shared" si="39"/>
        <v>0</v>
      </c>
      <c r="BL149" s="23" t="s">
        <v>427</v>
      </c>
      <c r="BM149" s="23" t="s">
        <v>1333</v>
      </c>
    </row>
    <row r="150" spans="2:65" s="1" customFormat="1" ht="16.5" customHeight="1">
      <c r="B150" s="40"/>
      <c r="C150" s="191" t="s">
        <v>556</v>
      </c>
      <c r="D150" s="191" t="s">
        <v>170</v>
      </c>
      <c r="E150" s="192" t="s">
        <v>2299</v>
      </c>
      <c r="F150" s="193" t="s">
        <v>2300</v>
      </c>
      <c r="G150" s="194" t="s">
        <v>1840</v>
      </c>
      <c r="H150" s="195">
        <v>6</v>
      </c>
      <c r="I150" s="196"/>
      <c r="J150" s="197">
        <f t="shared" si="30"/>
        <v>0</v>
      </c>
      <c r="K150" s="193" t="s">
        <v>174</v>
      </c>
      <c r="L150" s="60"/>
      <c r="M150" s="198" t="s">
        <v>21</v>
      </c>
      <c r="N150" s="199" t="s">
        <v>42</v>
      </c>
      <c r="O150" s="41"/>
      <c r="P150" s="200">
        <f t="shared" si="31"/>
        <v>0</v>
      </c>
      <c r="Q150" s="200">
        <v>0</v>
      </c>
      <c r="R150" s="200">
        <f t="shared" si="32"/>
        <v>0</v>
      </c>
      <c r="S150" s="200">
        <v>0</v>
      </c>
      <c r="T150" s="201">
        <f t="shared" si="33"/>
        <v>0</v>
      </c>
      <c r="AR150" s="23" t="s">
        <v>427</v>
      </c>
      <c r="AT150" s="23" t="s">
        <v>170</v>
      </c>
      <c r="AU150" s="23" t="s">
        <v>81</v>
      </c>
      <c r="AY150" s="23" t="s">
        <v>168</v>
      </c>
      <c r="BE150" s="202">
        <f t="shared" si="34"/>
        <v>0</v>
      </c>
      <c r="BF150" s="202">
        <f t="shared" si="35"/>
        <v>0</v>
      </c>
      <c r="BG150" s="202">
        <f t="shared" si="36"/>
        <v>0</v>
      </c>
      <c r="BH150" s="202">
        <f t="shared" si="37"/>
        <v>0</v>
      </c>
      <c r="BI150" s="202">
        <f t="shared" si="38"/>
        <v>0</v>
      </c>
      <c r="BJ150" s="23" t="s">
        <v>79</v>
      </c>
      <c r="BK150" s="202">
        <f t="shared" si="39"/>
        <v>0</v>
      </c>
      <c r="BL150" s="23" t="s">
        <v>427</v>
      </c>
      <c r="BM150" s="23" t="s">
        <v>1341</v>
      </c>
    </row>
    <row r="151" spans="2:65" s="1" customFormat="1" ht="25.5" customHeight="1">
      <c r="B151" s="40"/>
      <c r="C151" s="191" t="s">
        <v>565</v>
      </c>
      <c r="D151" s="191" t="s">
        <v>170</v>
      </c>
      <c r="E151" s="192" t="s">
        <v>2301</v>
      </c>
      <c r="F151" s="193" t="s">
        <v>2302</v>
      </c>
      <c r="G151" s="194" t="s">
        <v>1840</v>
      </c>
      <c r="H151" s="195">
        <v>1</v>
      </c>
      <c r="I151" s="196"/>
      <c r="J151" s="197">
        <f t="shared" si="30"/>
        <v>0</v>
      </c>
      <c r="K151" s="193" t="s">
        <v>174</v>
      </c>
      <c r="L151" s="60"/>
      <c r="M151" s="198" t="s">
        <v>21</v>
      </c>
      <c r="N151" s="199" t="s">
        <v>42</v>
      </c>
      <c r="O151" s="41"/>
      <c r="P151" s="200">
        <f t="shared" si="31"/>
        <v>0</v>
      </c>
      <c r="Q151" s="200">
        <v>0</v>
      </c>
      <c r="R151" s="200">
        <f t="shared" si="32"/>
        <v>0</v>
      </c>
      <c r="S151" s="200">
        <v>0</v>
      </c>
      <c r="T151" s="201">
        <f t="shared" si="33"/>
        <v>0</v>
      </c>
      <c r="AR151" s="23" t="s">
        <v>427</v>
      </c>
      <c r="AT151" s="23" t="s">
        <v>170</v>
      </c>
      <c r="AU151" s="23" t="s">
        <v>81</v>
      </c>
      <c r="AY151" s="23" t="s">
        <v>168</v>
      </c>
      <c r="BE151" s="202">
        <f t="shared" si="34"/>
        <v>0</v>
      </c>
      <c r="BF151" s="202">
        <f t="shared" si="35"/>
        <v>0</v>
      </c>
      <c r="BG151" s="202">
        <f t="shared" si="36"/>
        <v>0</v>
      </c>
      <c r="BH151" s="202">
        <f t="shared" si="37"/>
        <v>0</v>
      </c>
      <c r="BI151" s="202">
        <f t="shared" si="38"/>
        <v>0</v>
      </c>
      <c r="BJ151" s="23" t="s">
        <v>79</v>
      </c>
      <c r="BK151" s="202">
        <f t="shared" si="39"/>
        <v>0</v>
      </c>
      <c r="BL151" s="23" t="s">
        <v>427</v>
      </c>
      <c r="BM151" s="23" t="s">
        <v>1349</v>
      </c>
    </row>
    <row r="152" spans="2:65" s="1" customFormat="1" ht="16.5" customHeight="1">
      <c r="B152" s="40"/>
      <c r="C152" s="191" t="s">
        <v>570</v>
      </c>
      <c r="D152" s="191" t="s">
        <v>170</v>
      </c>
      <c r="E152" s="192" t="s">
        <v>2303</v>
      </c>
      <c r="F152" s="193" t="s">
        <v>2304</v>
      </c>
      <c r="G152" s="194" t="s">
        <v>1840</v>
      </c>
      <c r="H152" s="195">
        <v>2</v>
      </c>
      <c r="I152" s="196"/>
      <c r="J152" s="197">
        <f t="shared" si="30"/>
        <v>0</v>
      </c>
      <c r="K152" s="193" t="s">
        <v>174</v>
      </c>
      <c r="L152" s="60"/>
      <c r="M152" s="198" t="s">
        <v>21</v>
      </c>
      <c r="N152" s="199" t="s">
        <v>42</v>
      </c>
      <c r="O152" s="41"/>
      <c r="P152" s="200">
        <f t="shared" si="31"/>
        <v>0</v>
      </c>
      <c r="Q152" s="200">
        <v>0</v>
      </c>
      <c r="R152" s="200">
        <f t="shared" si="32"/>
        <v>0</v>
      </c>
      <c r="S152" s="200">
        <v>0</v>
      </c>
      <c r="T152" s="201">
        <f t="shared" si="33"/>
        <v>0</v>
      </c>
      <c r="AR152" s="23" t="s">
        <v>427</v>
      </c>
      <c r="AT152" s="23" t="s">
        <v>170</v>
      </c>
      <c r="AU152" s="23" t="s">
        <v>81</v>
      </c>
      <c r="AY152" s="23" t="s">
        <v>168</v>
      </c>
      <c r="BE152" s="202">
        <f t="shared" si="34"/>
        <v>0</v>
      </c>
      <c r="BF152" s="202">
        <f t="shared" si="35"/>
        <v>0</v>
      </c>
      <c r="BG152" s="202">
        <f t="shared" si="36"/>
        <v>0</v>
      </c>
      <c r="BH152" s="202">
        <f t="shared" si="37"/>
        <v>0</v>
      </c>
      <c r="BI152" s="202">
        <f t="shared" si="38"/>
        <v>0</v>
      </c>
      <c r="BJ152" s="23" t="s">
        <v>79</v>
      </c>
      <c r="BK152" s="202">
        <f t="shared" si="39"/>
        <v>0</v>
      </c>
      <c r="BL152" s="23" t="s">
        <v>427</v>
      </c>
      <c r="BM152" s="23" t="s">
        <v>1357</v>
      </c>
    </row>
    <row r="153" spans="2:65" s="1" customFormat="1" ht="16.5" customHeight="1">
      <c r="B153" s="40"/>
      <c r="C153" s="191" t="s">
        <v>574</v>
      </c>
      <c r="D153" s="191" t="s">
        <v>170</v>
      </c>
      <c r="E153" s="192" t="s">
        <v>2305</v>
      </c>
      <c r="F153" s="193" t="s">
        <v>2306</v>
      </c>
      <c r="G153" s="194" t="s">
        <v>1840</v>
      </c>
      <c r="H153" s="195">
        <v>1</v>
      </c>
      <c r="I153" s="196"/>
      <c r="J153" s="197">
        <f t="shared" si="30"/>
        <v>0</v>
      </c>
      <c r="K153" s="193" t="s">
        <v>174</v>
      </c>
      <c r="L153" s="60"/>
      <c r="M153" s="198" t="s">
        <v>21</v>
      </c>
      <c r="N153" s="199" t="s">
        <v>42</v>
      </c>
      <c r="O153" s="41"/>
      <c r="P153" s="200">
        <f t="shared" si="31"/>
        <v>0</v>
      </c>
      <c r="Q153" s="200">
        <v>0</v>
      </c>
      <c r="R153" s="200">
        <f t="shared" si="32"/>
        <v>0</v>
      </c>
      <c r="S153" s="200">
        <v>0</v>
      </c>
      <c r="T153" s="201">
        <f t="shared" si="33"/>
        <v>0</v>
      </c>
      <c r="AR153" s="23" t="s">
        <v>427</v>
      </c>
      <c r="AT153" s="23" t="s">
        <v>170</v>
      </c>
      <c r="AU153" s="23" t="s">
        <v>81</v>
      </c>
      <c r="AY153" s="23" t="s">
        <v>168</v>
      </c>
      <c r="BE153" s="202">
        <f t="shared" si="34"/>
        <v>0</v>
      </c>
      <c r="BF153" s="202">
        <f t="shared" si="35"/>
        <v>0</v>
      </c>
      <c r="BG153" s="202">
        <f t="shared" si="36"/>
        <v>0</v>
      </c>
      <c r="BH153" s="202">
        <f t="shared" si="37"/>
        <v>0</v>
      </c>
      <c r="BI153" s="202">
        <f t="shared" si="38"/>
        <v>0</v>
      </c>
      <c r="BJ153" s="23" t="s">
        <v>79</v>
      </c>
      <c r="BK153" s="202">
        <f t="shared" si="39"/>
        <v>0</v>
      </c>
      <c r="BL153" s="23" t="s">
        <v>427</v>
      </c>
      <c r="BM153" s="23" t="s">
        <v>1365</v>
      </c>
    </row>
    <row r="154" spans="2:65" s="1" customFormat="1" ht="16.5" customHeight="1">
      <c r="B154" s="40"/>
      <c r="C154" s="191" t="s">
        <v>578</v>
      </c>
      <c r="D154" s="191" t="s">
        <v>170</v>
      </c>
      <c r="E154" s="192" t="s">
        <v>2307</v>
      </c>
      <c r="F154" s="193" t="s">
        <v>2308</v>
      </c>
      <c r="G154" s="194" t="s">
        <v>458</v>
      </c>
      <c r="H154" s="195">
        <v>3</v>
      </c>
      <c r="I154" s="196"/>
      <c r="J154" s="197">
        <f t="shared" si="30"/>
        <v>0</v>
      </c>
      <c r="K154" s="193" t="s">
        <v>174</v>
      </c>
      <c r="L154" s="60"/>
      <c r="M154" s="198" t="s">
        <v>21</v>
      </c>
      <c r="N154" s="199" t="s">
        <v>42</v>
      </c>
      <c r="O154" s="41"/>
      <c r="P154" s="200">
        <f t="shared" si="31"/>
        <v>0</v>
      </c>
      <c r="Q154" s="200">
        <v>0</v>
      </c>
      <c r="R154" s="200">
        <f t="shared" si="32"/>
        <v>0</v>
      </c>
      <c r="S154" s="200">
        <v>0</v>
      </c>
      <c r="T154" s="201">
        <f t="shared" si="33"/>
        <v>0</v>
      </c>
      <c r="AR154" s="23" t="s">
        <v>427</v>
      </c>
      <c r="AT154" s="23" t="s">
        <v>170</v>
      </c>
      <c r="AU154" s="23" t="s">
        <v>81</v>
      </c>
      <c r="AY154" s="23" t="s">
        <v>168</v>
      </c>
      <c r="BE154" s="202">
        <f t="shared" si="34"/>
        <v>0</v>
      </c>
      <c r="BF154" s="202">
        <f t="shared" si="35"/>
        <v>0</v>
      </c>
      <c r="BG154" s="202">
        <f t="shared" si="36"/>
        <v>0</v>
      </c>
      <c r="BH154" s="202">
        <f t="shared" si="37"/>
        <v>0</v>
      </c>
      <c r="BI154" s="202">
        <f t="shared" si="38"/>
        <v>0</v>
      </c>
      <c r="BJ154" s="23" t="s">
        <v>79</v>
      </c>
      <c r="BK154" s="202">
        <f t="shared" si="39"/>
        <v>0</v>
      </c>
      <c r="BL154" s="23" t="s">
        <v>427</v>
      </c>
      <c r="BM154" s="23" t="s">
        <v>1374</v>
      </c>
    </row>
    <row r="155" spans="2:65" s="1" customFormat="1" ht="38.25" customHeight="1">
      <c r="B155" s="40"/>
      <c r="C155" s="191" t="s">
        <v>583</v>
      </c>
      <c r="D155" s="191" t="s">
        <v>170</v>
      </c>
      <c r="E155" s="192" t="s">
        <v>2309</v>
      </c>
      <c r="F155" s="193" t="s">
        <v>2310</v>
      </c>
      <c r="G155" s="194" t="s">
        <v>235</v>
      </c>
      <c r="H155" s="195">
        <v>0.23899999999999999</v>
      </c>
      <c r="I155" s="196"/>
      <c r="J155" s="197">
        <f t="shared" si="30"/>
        <v>0</v>
      </c>
      <c r="K155" s="193" t="s">
        <v>174</v>
      </c>
      <c r="L155" s="60"/>
      <c r="M155" s="198" t="s">
        <v>21</v>
      </c>
      <c r="N155" s="199" t="s">
        <v>42</v>
      </c>
      <c r="O155" s="41"/>
      <c r="P155" s="200">
        <f t="shared" si="31"/>
        <v>0</v>
      </c>
      <c r="Q155" s="200">
        <v>0</v>
      </c>
      <c r="R155" s="200">
        <f t="shared" si="32"/>
        <v>0</v>
      </c>
      <c r="S155" s="200">
        <v>0</v>
      </c>
      <c r="T155" s="201">
        <f t="shared" si="33"/>
        <v>0</v>
      </c>
      <c r="AR155" s="23" t="s">
        <v>427</v>
      </c>
      <c r="AT155" s="23" t="s">
        <v>170</v>
      </c>
      <c r="AU155" s="23" t="s">
        <v>81</v>
      </c>
      <c r="AY155" s="23" t="s">
        <v>168</v>
      </c>
      <c r="BE155" s="202">
        <f t="shared" si="34"/>
        <v>0</v>
      </c>
      <c r="BF155" s="202">
        <f t="shared" si="35"/>
        <v>0</v>
      </c>
      <c r="BG155" s="202">
        <f t="shared" si="36"/>
        <v>0</v>
      </c>
      <c r="BH155" s="202">
        <f t="shared" si="37"/>
        <v>0</v>
      </c>
      <c r="BI155" s="202">
        <f t="shared" si="38"/>
        <v>0</v>
      </c>
      <c r="BJ155" s="23" t="s">
        <v>79</v>
      </c>
      <c r="BK155" s="202">
        <f t="shared" si="39"/>
        <v>0</v>
      </c>
      <c r="BL155" s="23" t="s">
        <v>427</v>
      </c>
      <c r="BM155" s="23" t="s">
        <v>1382</v>
      </c>
    </row>
    <row r="156" spans="2:65" s="1" customFormat="1" ht="38.25" customHeight="1">
      <c r="B156" s="40"/>
      <c r="C156" s="191" t="s">
        <v>587</v>
      </c>
      <c r="D156" s="191" t="s">
        <v>170</v>
      </c>
      <c r="E156" s="192" t="s">
        <v>2311</v>
      </c>
      <c r="F156" s="193" t="s">
        <v>2312</v>
      </c>
      <c r="G156" s="194" t="s">
        <v>235</v>
      </c>
      <c r="H156" s="195">
        <v>0.23899999999999999</v>
      </c>
      <c r="I156" s="196"/>
      <c r="J156" s="197">
        <f t="shared" si="30"/>
        <v>0</v>
      </c>
      <c r="K156" s="193" t="s">
        <v>174</v>
      </c>
      <c r="L156" s="60"/>
      <c r="M156" s="198" t="s">
        <v>21</v>
      </c>
      <c r="N156" s="199" t="s">
        <v>42</v>
      </c>
      <c r="O156" s="41"/>
      <c r="P156" s="200">
        <f t="shared" si="31"/>
        <v>0</v>
      </c>
      <c r="Q156" s="200">
        <v>0</v>
      </c>
      <c r="R156" s="200">
        <f t="shared" si="32"/>
        <v>0</v>
      </c>
      <c r="S156" s="200">
        <v>0</v>
      </c>
      <c r="T156" s="201">
        <f t="shared" si="33"/>
        <v>0</v>
      </c>
      <c r="AR156" s="23" t="s">
        <v>427</v>
      </c>
      <c r="AT156" s="23" t="s">
        <v>170</v>
      </c>
      <c r="AU156" s="23" t="s">
        <v>81</v>
      </c>
      <c r="AY156" s="23" t="s">
        <v>168</v>
      </c>
      <c r="BE156" s="202">
        <f t="shared" si="34"/>
        <v>0</v>
      </c>
      <c r="BF156" s="202">
        <f t="shared" si="35"/>
        <v>0</v>
      </c>
      <c r="BG156" s="202">
        <f t="shared" si="36"/>
        <v>0</v>
      </c>
      <c r="BH156" s="202">
        <f t="shared" si="37"/>
        <v>0</v>
      </c>
      <c r="BI156" s="202">
        <f t="shared" si="38"/>
        <v>0</v>
      </c>
      <c r="BJ156" s="23" t="s">
        <v>79</v>
      </c>
      <c r="BK156" s="202">
        <f t="shared" si="39"/>
        <v>0</v>
      </c>
      <c r="BL156" s="23" t="s">
        <v>427</v>
      </c>
      <c r="BM156" s="23" t="s">
        <v>1390</v>
      </c>
    </row>
    <row r="157" spans="2:65" s="10" customFormat="1" ht="29.85" customHeight="1">
      <c r="B157" s="175"/>
      <c r="C157" s="176"/>
      <c r="D157" s="177" t="s">
        <v>70</v>
      </c>
      <c r="E157" s="189" t="s">
        <v>2313</v>
      </c>
      <c r="F157" s="189" t="s">
        <v>2314</v>
      </c>
      <c r="G157" s="176"/>
      <c r="H157" s="176"/>
      <c r="I157" s="179"/>
      <c r="J157" s="190">
        <f>BK157</f>
        <v>0</v>
      </c>
      <c r="K157" s="176"/>
      <c r="L157" s="181"/>
      <c r="M157" s="182"/>
      <c r="N157" s="183"/>
      <c r="O157" s="183"/>
      <c r="P157" s="184">
        <f>SUM(P158:P160)</f>
        <v>0</v>
      </c>
      <c r="Q157" s="183"/>
      <c r="R157" s="184">
        <f>SUM(R158:R160)</f>
        <v>0</v>
      </c>
      <c r="S157" s="183"/>
      <c r="T157" s="185">
        <f>SUM(T158:T160)</f>
        <v>0</v>
      </c>
      <c r="AR157" s="186" t="s">
        <v>81</v>
      </c>
      <c r="AT157" s="187" t="s">
        <v>70</v>
      </c>
      <c r="AU157" s="187" t="s">
        <v>79</v>
      </c>
      <c r="AY157" s="186" t="s">
        <v>168</v>
      </c>
      <c r="BK157" s="188">
        <f>SUM(BK158:BK160)</f>
        <v>0</v>
      </c>
    </row>
    <row r="158" spans="2:65" s="1" customFormat="1" ht="25.5" customHeight="1">
      <c r="B158" s="40"/>
      <c r="C158" s="191" t="s">
        <v>592</v>
      </c>
      <c r="D158" s="191" t="s">
        <v>170</v>
      </c>
      <c r="E158" s="192" t="s">
        <v>2315</v>
      </c>
      <c r="F158" s="193" t="s">
        <v>2316</v>
      </c>
      <c r="G158" s="194" t="s">
        <v>1840</v>
      </c>
      <c r="H158" s="195">
        <v>4</v>
      </c>
      <c r="I158" s="196"/>
      <c r="J158" s="197">
        <f>ROUND(I158*H158,2)</f>
        <v>0</v>
      </c>
      <c r="K158" s="193" t="s">
        <v>174</v>
      </c>
      <c r="L158" s="60"/>
      <c r="M158" s="198" t="s">
        <v>21</v>
      </c>
      <c r="N158" s="199" t="s">
        <v>42</v>
      </c>
      <c r="O158" s="41"/>
      <c r="P158" s="200">
        <f>O158*H158</f>
        <v>0</v>
      </c>
      <c r="Q158" s="200">
        <v>0</v>
      </c>
      <c r="R158" s="200">
        <f>Q158*H158</f>
        <v>0</v>
      </c>
      <c r="S158" s="200">
        <v>0</v>
      </c>
      <c r="T158" s="201">
        <f>S158*H158</f>
        <v>0</v>
      </c>
      <c r="AR158" s="23" t="s">
        <v>427</v>
      </c>
      <c r="AT158" s="23" t="s">
        <v>170</v>
      </c>
      <c r="AU158" s="23" t="s">
        <v>81</v>
      </c>
      <c r="AY158" s="23" t="s">
        <v>168</v>
      </c>
      <c r="BE158" s="202">
        <f>IF(N158="základní",J158,0)</f>
        <v>0</v>
      </c>
      <c r="BF158" s="202">
        <f>IF(N158="snížená",J158,0)</f>
        <v>0</v>
      </c>
      <c r="BG158" s="202">
        <f>IF(N158="zákl. přenesená",J158,0)</f>
        <v>0</v>
      </c>
      <c r="BH158" s="202">
        <f>IF(N158="sníž. přenesená",J158,0)</f>
        <v>0</v>
      </c>
      <c r="BI158" s="202">
        <f>IF(N158="nulová",J158,0)</f>
        <v>0</v>
      </c>
      <c r="BJ158" s="23" t="s">
        <v>79</v>
      </c>
      <c r="BK158" s="202">
        <f>ROUND(I158*H158,2)</f>
        <v>0</v>
      </c>
      <c r="BL158" s="23" t="s">
        <v>427</v>
      </c>
      <c r="BM158" s="23" t="s">
        <v>1398</v>
      </c>
    </row>
    <row r="159" spans="2:65" s="1" customFormat="1" ht="38.25" customHeight="1">
      <c r="B159" s="40"/>
      <c r="C159" s="191" t="s">
        <v>596</v>
      </c>
      <c r="D159" s="191" t="s">
        <v>170</v>
      </c>
      <c r="E159" s="192" t="s">
        <v>2317</v>
      </c>
      <c r="F159" s="193" t="s">
        <v>2318</v>
      </c>
      <c r="G159" s="194" t="s">
        <v>235</v>
      </c>
      <c r="H159" s="195">
        <v>3.6999999999999998E-2</v>
      </c>
      <c r="I159" s="196"/>
      <c r="J159" s="197">
        <f>ROUND(I159*H159,2)</f>
        <v>0</v>
      </c>
      <c r="K159" s="193" t="s">
        <v>174</v>
      </c>
      <c r="L159" s="60"/>
      <c r="M159" s="198" t="s">
        <v>21</v>
      </c>
      <c r="N159" s="199" t="s">
        <v>42</v>
      </c>
      <c r="O159" s="41"/>
      <c r="P159" s="200">
        <f>O159*H159</f>
        <v>0</v>
      </c>
      <c r="Q159" s="200">
        <v>0</v>
      </c>
      <c r="R159" s="200">
        <f>Q159*H159</f>
        <v>0</v>
      </c>
      <c r="S159" s="200">
        <v>0</v>
      </c>
      <c r="T159" s="201">
        <f>S159*H159</f>
        <v>0</v>
      </c>
      <c r="AR159" s="23" t="s">
        <v>427</v>
      </c>
      <c r="AT159" s="23" t="s">
        <v>170</v>
      </c>
      <c r="AU159" s="23" t="s">
        <v>81</v>
      </c>
      <c r="AY159" s="23" t="s">
        <v>168</v>
      </c>
      <c r="BE159" s="202">
        <f>IF(N159="základní",J159,0)</f>
        <v>0</v>
      </c>
      <c r="BF159" s="202">
        <f>IF(N159="snížená",J159,0)</f>
        <v>0</v>
      </c>
      <c r="BG159" s="202">
        <f>IF(N159="zákl. přenesená",J159,0)</f>
        <v>0</v>
      </c>
      <c r="BH159" s="202">
        <f>IF(N159="sníž. přenesená",J159,0)</f>
        <v>0</v>
      </c>
      <c r="BI159" s="202">
        <f>IF(N159="nulová",J159,0)</f>
        <v>0</v>
      </c>
      <c r="BJ159" s="23" t="s">
        <v>79</v>
      </c>
      <c r="BK159" s="202">
        <f>ROUND(I159*H159,2)</f>
        <v>0</v>
      </c>
      <c r="BL159" s="23" t="s">
        <v>427</v>
      </c>
      <c r="BM159" s="23" t="s">
        <v>1406</v>
      </c>
    </row>
    <row r="160" spans="2:65" s="1" customFormat="1" ht="38.25" customHeight="1">
      <c r="B160" s="40"/>
      <c r="C160" s="191" t="s">
        <v>600</v>
      </c>
      <c r="D160" s="191" t="s">
        <v>170</v>
      </c>
      <c r="E160" s="192" t="s">
        <v>2319</v>
      </c>
      <c r="F160" s="193" t="s">
        <v>2320</v>
      </c>
      <c r="G160" s="194" t="s">
        <v>235</v>
      </c>
      <c r="H160" s="195">
        <v>3.6999999999999998E-2</v>
      </c>
      <c r="I160" s="196"/>
      <c r="J160" s="197">
        <f>ROUND(I160*H160,2)</f>
        <v>0</v>
      </c>
      <c r="K160" s="193" t="s">
        <v>174</v>
      </c>
      <c r="L160" s="60"/>
      <c r="M160" s="198" t="s">
        <v>21</v>
      </c>
      <c r="N160" s="199" t="s">
        <v>42</v>
      </c>
      <c r="O160" s="41"/>
      <c r="P160" s="200">
        <f>O160*H160</f>
        <v>0</v>
      </c>
      <c r="Q160" s="200">
        <v>0</v>
      </c>
      <c r="R160" s="200">
        <f>Q160*H160</f>
        <v>0</v>
      </c>
      <c r="S160" s="200">
        <v>0</v>
      </c>
      <c r="T160" s="201">
        <f>S160*H160</f>
        <v>0</v>
      </c>
      <c r="AR160" s="23" t="s">
        <v>427</v>
      </c>
      <c r="AT160" s="23" t="s">
        <v>170</v>
      </c>
      <c r="AU160" s="23" t="s">
        <v>81</v>
      </c>
      <c r="AY160" s="23" t="s">
        <v>168</v>
      </c>
      <c r="BE160" s="202">
        <f>IF(N160="základní",J160,0)</f>
        <v>0</v>
      </c>
      <c r="BF160" s="202">
        <f>IF(N160="snížená",J160,0)</f>
        <v>0</v>
      </c>
      <c r="BG160" s="202">
        <f>IF(N160="zákl. přenesená",J160,0)</f>
        <v>0</v>
      </c>
      <c r="BH160" s="202">
        <f>IF(N160="sníž. přenesená",J160,0)</f>
        <v>0</v>
      </c>
      <c r="BI160" s="202">
        <f>IF(N160="nulová",J160,0)</f>
        <v>0</v>
      </c>
      <c r="BJ160" s="23" t="s">
        <v>79</v>
      </c>
      <c r="BK160" s="202">
        <f>ROUND(I160*H160,2)</f>
        <v>0</v>
      </c>
      <c r="BL160" s="23" t="s">
        <v>427</v>
      </c>
      <c r="BM160" s="23" t="s">
        <v>1414</v>
      </c>
    </row>
    <row r="161" spans="2:65" s="10" customFormat="1" ht="37.35" customHeight="1">
      <c r="B161" s="175"/>
      <c r="C161" s="176"/>
      <c r="D161" s="177" t="s">
        <v>70</v>
      </c>
      <c r="E161" s="178" t="s">
        <v>2185</v>
      </c>
      <c r="F161" s="178" t="s">
        <v>2186</v>
      </c>
      <c r="G161" s="176"/>
      <c r="H161" s="176"/>
      <c r="I161" s="179"/>
      <c r="J161" s="180">
        <f>BK161</f>
        <v>0</v>
      </c>
      <c r="K161" s="176"/>
      <c r="L161" s="181"/>
      <c r="M161" s="182"/>
      <c r="N161" s="183"/>
      <c r="O161" s="183"/>
      <c r="P161" s="184">
        <f>P162</f>
        <v>0</v>
      </c>
      <c r="Q161" s="183"/>
      <c r="R161" s="184">
        <f>R162</f>
        <v>0</v>
      </c>
      <c r="S161" s="183"/>
      <c r="T161" s="185">
        <f>T162</f>
        <v>0</v>
      </c>
      <c r="AR161" s="186" t="s">
        <v>175</v>
      </c>
      <c r="AT161" s="187" t="s">
        <v>70</v>
      </c>
      <c r="AU161" s="187" t="s">
        <v>71</v>
      </c>
      <c r="AY161" s="186" t="s">
        <v>168</v>
      </c>
      <c r="BK161" s="188">
        <f>BK162</f>
        <v>0</v>
      </c>
    </row>
    <row r="162" spans="2:65" s="1" customFormat="1" ht="25.5" customHeight="1">
      <c r="B162" s="40"/>
      <c r="C162" s="191" t="s">
        <v>604</v>
      </c>
      <c r="D162" s="191" t="s">
        <v>170</v>
      </c>
      <c r="E162" s="192" t="s">
        <v>2187</v>
      </c>
      <c r="F162" s="193" t="s">
        <v>2188</v>
      </c>
      <c r="G162" s="194" t="s">
        <v>1199</v>
      </c>
      <c r="H162" s="195">
        <v>20</v>
      </c>
      <c r="I162" s="196"/>
      <c r="J162" s="197">
        <f>ROUND(I162*H162,2)</f>
        <v>0</v>
      </c>
      <c r="K162" s="193" t="s">
        <v>174</v>
      </c>
      <c r="L162" s="60"/>
      <c r="M162" s="198" t="s">
        <v>21</v>
      </c>
      <c r="N162" s="199" t="s">
        <v>42</v>
      </c>
      <c r="O162" s="41"/>
      <c r="P162" s="200">
        <f>O162*H162</f>
        <v>0</v>
      </c>
      <c r="Q162" s="200">
        <v>0</v>
      </c>
      <c r="R162" s="200">
        <f>Q162*H162</f>
        <v>0</v>
      </c>
      <c r="S162" s="200">
        <v>0</v>
      </c>
      <c r="T162" s="201">
        <f>S162*H162</f>
        <v>0</v>
      </c>
      <c r="AR162" s="23" t="s">
        <v>2189</v>
      </c>
      <c r="AT162" s="23" t="s">
        <v>170</v>
      </c>
      <c r="AU162" s="23" t="s">
        <v>79</v>
      </c>
      <c r="AY162" s="23" t="s">
        <v>168</v>
      </c>
      <c r="BE162" s="202">
        <f>IF(N162="základní",J162,0)</f>
        <v>0</v>
      </c>
      <c r="BF162" s="202">
        <f>IF(N162="snížená",J162,0)</f>
        <v>0</v>
      </c>
      <c r="BG162" s="202">
        <f>IF(N162="zákl. přenesená",J162,0)</f>
        <v>0</v>
      </c>
      <c r="BH162" s="202">
        <f>IF(N162="sníž. přenesená",J162,0)</f>
        <v>0</v>
      </c>
      <c r="BI162" s="202">
        <f>IF(N162="nulová",J162,0)</f>
        <v>0</v>
      </c>
      <c r="BJ162" s="23" t="s">
        <v>79</v>
      </c>
      <c r="BK162" s="202">
        <f>ROUND(I162*H162,2)</f>
        <v>0</v>
      </c>
      <c r="BL162" s="23" t="s">
        <v>2189</v>
      </c>
      <c r="BM162" s="23" t="s">
        <v>2039</v>
      </c>
    </row>
    <row r="163" spans="2:65" s="10" customFormat="1" ht="37.35" customHeight="1">
      <c r="B163" s="175"/>
      <c r="C163" s="176"/>
      <c r="D163" s="177" t="s">
        <v>70</v>
      </c>
      <c r="E163" s="178" t="s">
        <v>131</v>
      </c>
      <c r="F163" s="178" t="s">
        <v>1853</v>
      </c>
      <c r="G163" s="176"/>
      <c r="H163" s="176"/>
      <c r="I163" s="179"/>
      <c r="J163" s="180">
        <f>BK163</f>
        <v>0</v>
      </c>
      <c r="K163" s="176"/>
      <c r="L163" s="181"/>
      <c r="M163" s="182"/>
      <c r="N163" s="183"/>
      <c r="O163" s="183"/>
      <c r="P163" s="184">
        <f>P164</f>
        <v>0</v>
      </c>
      <c r="Q163" s="183"/>
      <c r="R163" s="184">
        <f>R164</f>
        <v>0</v>
      </c>
      <c r="S163" s="183"/>
      <c r="T163" s="185">
        <f>T164</f>
        <v>0</v>
      </c>
      <c r="AR163" s="186" t="s">
        <v>192</v>
      </c>
      <c r="AT163" s="187" t="s">
        <v>70</v>
      </c>
      <c r="AU163" s="187" t="s">
        <v>71</v>
      </c>
      <c r="AY163" s="186" t="s">
        <v>168</v>
      </c>
      <c r="BK163" s="188">
        <f>BK164</f>
        <v>0</v>
      </c>
    </row>
    <row r="164" spans="2:65" s="10" customFormat="1" ht="19.899999999999999" customHeight="1">
      <c r="B164" s="175"/>
      <c r="C164" s="176"/>
      <c r="D164" s="177" t="s">
        <v>70</v>
      </c>
      <c r="E164" s="189" t="s">
        <v>1854</v>
      </c>
      <c r="F164" s="189" t="s">
        <v>1855</v>
      </c>
      <c r="G164" s="176"/>
      <c r="H164" s="176"/>
      <c r="I164" s="179"/>
      <c r="J164" s="190">
        <f>BK164</f>
        <v>0</v>
      </c>
      <c r="K164" s="176"/>
      <c r="L164" s="181"/>
      <c r="M164" s="182"/>
      <c r="N164" s="183"/>
      <c r="O164" s="183"/>
      <c r="P164" s="184">
        <f>P165</f>
        <v>0</v>
      </c>
      <c r="Q164" s="183"/>
      <c r="R164" s="184">
        <f>R165</f>
        <v>0</v>
      </c>
      <c r="S164" s="183"/>
      <c r="T164" s="185">
        <f>T165</f>
        <v>0</v>
      </c>
      <c r="AR164" s="186" t="s">
        <v>192</v>
      </c>
      <c r="AT164" s="187" t="s">
        <v>70</v>
      </c>
      <c r="AU164" s="187" t="s">
        <v>79</v>
      </c>
      <c r="AY164" s="186" t="s">
        <v>168</v>
      </c>
      <c r="BK164" s="188">
        <f>BK165</f>
        <v>0</v>
      </c>
    </row>
    <row r="165" spans="2:65" s="1" customFormat="1" ht="16.5" customHeight="1">
      <c r="B165" s="40"/>
      <c r="C165" s="191" t="s">
        <v>611</v>
      </c>
      <c r="D165" s="191" t="s">
        <v>170</v>
      </c>
      <c r="E165" s="192" t="s">
        <v>1858</v>
      </c>
      <c r="F165" s="193" t="s">
        <v>1208</v>
      </c>
      <c r="G165" s="194" t="s">
        <v>1840</v>
      </c>
      <c r="H165" s="195">
        <v>1</v>
      </c>
      <c r="I165" s="196"/>
      <c r="J165" s="197">
        <f>ROUND(I165*H165,2)</f>
        <v>0</v>
      </c>
      <c r="K165" s="193" t="s">
        <v>174</v>
      </c>
      <c r="L165" s="60"/>
      <c r="M165" s="198" t="s">
        <v>21</v>
      </c>
      <c r="N165" s="241" t="s">
        <v>42</v>
      </c>
      <c r="O165" s="239"/>
      <c r="P165" s="242">
        <f>O165*H165</f>
        <v>0</v>
      </c>
      <c r="Q165" s="242">
        <v>0</v>
      </c>
      <c r="R165" s="242">
        <f>Q165*H165</f>
        <v>0</v>
      </c>
      <c r="S165" s="242">
        <v>0</v>
      </c>
      <c r="T165" s="243">
        <f>S165*H165</f>
        <v>0</v>
      </c>
      <c r="AR165" s="23" t="s">
        <v>175</v>
      </c>
      <c r="AT165" s="23" t="s">
        <v>170</v>
      </c>
      <c r="AU165" s="23" t="s">
        <v>81</v>
      </c>
      <c r="AY165" s="23" t="s">
        <v>168</v>
      </c>
      <c r="BE165" s="202">
        <f>IF(N165="základní",J165,0)</f>
        <v>0</v>
      </c>
      <c r="BF165" s="202">
        <f>IF(N165="snížená",J165,0)</f>
        <v>0</v>
      </c>
      <c r="BG165" s="202">
        <f>IF(N165="zákl. přenesená",J165,0)</f>
        <v>0</v>
      </c>
      <c r="BH165" s="202">
        <f>IF(N165="sníž. přenesená",J165,0)</f>
        <v>0</v>
      </c>
      <c r="BI165" s="202">
        <f>IF(N165="nulová",J165,0)</f>
        <v>0</v>
      </c>
      <c r="BJ165" s="23" t="s">
        <v>79</v>
      </c>
      <c r="BK165" s="202">
        <f>ROUND(I165*H165,2)</f>
        <v>0</v>
      </c>
      <c r="BL165" s="23" t="s">
        <v>175</v>
      </c>
      <c r="BM165" s="23" t="s">
        <v>2042</v>
      </c>
    </row>
    <row r="166" spans="2:65" s="1" customFormat="1" ht="6.95" customHeight="1">
      <c r="B166" s="55"/>
      <c r="C166" s="56"/>
      <c r="D166" s="56"/>
      <c r="E166" s="56"/>
      <c r="F166" s="56"/>
      <c r="G166" s="56"/>
      <c r="H166" s="56"/>
      <c r="I166" s="138"/>
      <c r="J166" s="56"/>
      <c r="K166" s="56"/>
      <c r="L166" s="60"/>
    </row>
  </sheetData>
  <sheetProtection algorithmName="SHA-512" hashValue="bJp8cC9+1TfWQVZfW2aIUkrCmthWDQXz6DN52J5+j4jfar++COI/Q4G+kPk+ZFKlXX3E5bskYHoLq2VF8wU3YA==" saltValue="vmg13ilDmDuoWxxzil/UFffzp81yBdNGKvyCi60rmx7hUYup8M5jNEJcag511qo1Qp/m6Wf97+UxEI54lJxzCg==" spinCount="100000" sheet="1" objects="1" scenarios="1" formatColumns="0" formatRows="0" autoFilter="0"/>
  <autoFilter ref="C86:K165"/>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132</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2321</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ROUND(SUM(BE83:BE106), 2)</f>
        <v>0</v>
      </c>
      <c r="G30" s="41"/>
      <c r="H30" s="41"/>
      <c r="I30" s="130">
        <v>0.21</v>
      </c>
      <c r="J30" s="129">
        <f>ROUND(ROUND((SUM(BE83:BE106)), 2)*I30, 2)</f>
        <v>0</v>
      </c>
      <c r="K30" s="44"/>
    </row>
    <row r="31" spans="2:11" s="1" customFormat="1" ht="14.45" customHeight="1">
      <c r="B31" s="40"/>
      <c r="C31" s="41"/>
      <c r="D31" s="41"/>
      <c r="E31" s="48" t="s">
        <v>43</v>
      </c>
      <c r="F31" s="129">
        <f>ROUND(SUM(BF83:BF106), 2)</f>
        <v>0</v>
      </c>
      <c r="G31" s="41"/>
      <c r="H31" s="41"/>
      <c r="I31" s="130">
        <v>0.15</v>
      </c>
      <c r="J31" s="129">
        <f>ROUND(ROUND((SUM(BF83:BF106)), 2)*I31, 2)</f>
        <v>0</v>
      </c>
      <c r="K31" s="44"/>
    </row>
    <row r="32" spans="2:11" s="1" customFormat="1" ht="14.45" hidden="1" customHeight="1">
      <c r="B32" s="40"/>
      <c r="C32" s="41"/>
      <c r="D32" s="41"/>
      <c r="E32" s="48" t="s">
        <v>44</v>
      </c>
      <c r="F32" s="129">
        <f>ROUND(SUM(BG83:BG106), 2)</f>
        <v>0</v>
      </c>
      <c r="G32" s="41"/>
      <c r="H32" s="41"/>
      <c r="I32" s="130">
        <v>0.21</v>
      </c>
      <c r="J32" s="129">
        <v>0</v>
      </c>
      <c r="K32" s="44"/>
    </row>
    <row r="33" spans="2:11" s="1" customFormat="1" ht="14.45" hidden="1" customHeight="1">
      <c r="B33" s="40"/>
      <c r="C33" s="41"/>
      <c r="D33" s="41"/>
      <c r="E33" s="48" t="s">
        <v>45</v>
      </c>
      <c r="F33" s="129">
        <f>ROUND(SUM(BH83:BH106), 2)</f>
        <v>0</v>
      </c>
      <c r="G33" s="41"/>
      <c r="H33" s="41"/>
      <c r="I33" s="130">
        <v>0.15</v>
      </c>
      <c r="J33" s="129">
        <v>0</v>
      </c>
      <c r="K33" s="44"/>
    </row>
    <row r="34" spans="2:11" s="1" customFormat="1" ht="14.45" hidden="1" customHeight="1">
      <c r="B34" s="40"/>
      <c r="C34" s="41"/>
      <c r="D34" s="41"/>
      <c r="E34" s="48" t="s">
        <v>46</v>
      </c>
      <c r="F34" s="129">
        <f>ROUND(SUM(BI83:BI106),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SO 900 - VRN</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Praha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J83</f>
        <v>0</v>
      </c>
      <c r="K56" s="44"/>
      <c r="AU56" s="23" t="s">
        <v>145</v>
      </c>
    </row>
    <row r="57" spans="2:47" s="7" customFormat="1" ht="24.95" customHeight="1">
      <c r="B57" s="148"/>
      <c r="C57" s="149"/>
      <c r="D57" s="150" t="s">
        <v>1788</v>
      </c>
      <c r="E57" s="151"/>
      <c r="F57" s="151"/>
      <c r="G57" s="151"/>
      <c r="H57" s="151"/>
      <c r="I57" s="152"/>
      <c r="J57" s="153">
        <f>J84</f>
        <v>0</v>
      </c>
      <c r="K57" s="154"/>
    </row>
    <row r="58" spans="2:47" s="8" customFormat="1" ht="19.899999999999999" customHeight="1">
      <c r="B58" s="155"/>
      <c r="C58" s="156"/>
      <c r="D58" s="157" t="s">
        <v>1789</v>
      </c>
      <c r="E58" s="158"/>
      <c r="F58" s="158"/>
      <c r="G58" s="158"/>
      <c r="H58" s="158"/>
      <c r="I58" s="159"/>
      <c r="J58" s="160">
        <f>J85</f>
        <v>0</v>
      </c>
      <c r="K58" s="161"/>
    </row>
    <row r="59" spans="2:47" s="8" customFormat="1" ht="19.899999999999999" customHeight="1">
      <c r="B59" s="155"/>
      <c r="C59" s="156"/>
      <c r="D59" s="157" t="s">
        <v>2322</v>
      </c>
      <c r="E59" s="158"/>
      <c r="F59" s="158"/>
      <c r="G59" s="158"/>
      <c r="H59" s="158"/>
      <c r="I59" s="159"/>
      <c r="J59" s="160">
        <f>J93</f>
        <v>0</v>
      </c>
      <c r="K59" s="161"/>
    </row>
    <row r="60" spans="2:47" s="8" customFormat="1" ht="19.899999999999999" customHeight="1">
      <c r="B60" s="155"/>
      <c r="C60" s="156"/>
      <c r="D60" s="157" t="s">
        <v>1790</v>
      </c>
      <c r="E60" s="158"/>
      <c r="F60" s="158"/>
      <c r="G60" s="158"/>
      <c r="H60" s="158"/>
      <c r="I60" s="159"/>
      <c r="J60" s="160">
        <f>J96</f>
        <v>0</v>
      </c>
      <c r="K60" s="161"/>
    </row>
    <row r="61" spans="2:47" s="8" customFormat="1" ht="19.899999999999999" customHeight="1">
      <c r="B61" s="155"/>
      <c r="C61" s="156"/>
      <c r="D61" s="157" t="s">
        <v>2323</v>
      </c>
      <c r="E61" s="158"/>
      <c r="F61" s="158"/>
      <c r="G61" s="158"/>
      <c r="H61" s="158"/>
      <c r="I61" s="159"/>
      <c r="J61" s="160">
        <f>J100</f>
        <v>0</v>
      </c>
      <c r="K61" s="161"/>
    </row>
    <row r="62" spans="2:47" s="8" customFormat="1" ht="19.899999999999999" customHeight="1">
      <c r="B62" s="155"/>
      <c r="C62" s="156"/>
      <c r="D62" s="157" t="s">
        <v>2324</v>
      </c>
      <c r="E62" s="158"/>
      <c r="F62" s="158"/>
      <c r="G62" s="158"/>
      <c r="H62" s="158"/>
      <c r="I62" s="159"/>
      <c r="J62" s="160">
        <f>J102</f>
        <v>0</v>
      </c>
      <c r="K62" s="161"/>
    </row>
    <row r="63" spans="2:47" s="8" customFormat="1" ht="19.899999999999999" customHeight="1">
      <c r="B63" s="155"/>
      <c r="C63" s="156"/>
      <c r="D63" s="157" t="s">
        <v>2325</v>
      </c>
      <c r="E63" s="158"/>
      <c r="F63" s="158"/>
      <c r="G63" s="158"/>
      <c r="H63" s="158"/>
      <c r="I63" s="159"/>
      <c r="J63" s="160">
        <f>J104</f>
        <v>0</v>
      </c>
      <c r="K63" s="161"/>
    </row>
    <row r="64" spans="2:47" s="1" customFormat="1" ht="21.75" customHeight="1">
      <c r="B64" s="40"/>
      <c r="C64" s="41"/>
      <c r="D64" s="41"/>
      <c r="E64" s="41"/>
      <c r="F64" s="41"/>
      <c r="G64" s="41"/>
      <c r="H64" s="41"/>
      <c r="I64" s="117"/>
      <c r="J64" s="41"/>
      <c r="K64" s="44"/>
    </row>
    <row r="65" spans="2:12"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0000000000003" customHeight="1">
      <c r="B70" s="40"/>
      <c r="C70" s="61" t="s">
        <v>152</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16.5" customHeight="1">
      <c r="B73" s="40"/>
      <c r="C73" s="62"/>
      <c r="D73" s="62"/>
      <c r="E73" s="378" t="str">
        <f>E7</f>
        <v>Náměstí Hloubětín</v>
      </c>
      <c r="F73" s="379"/>
      <c r="G73" s="379"/>
      <c r="H73" s="379"/>
      <c r="I73" s="162"/>
      <c r="J73" s="62"/>
      <c r="K73" s="62"/>
      <c r="L73" s="60"/>
    </row>
    <row r="74" spans="2:12" s="1" customFormat="1" ht="14.45" customHeight="1">
      <c r="B74" s="40"/>
      <c r="C74" s="64" t="s">
        <v>139</v>
      </c>
      <c r="D74" s="62"/>
      <c r="E74" s="62"/>
      <c r="F74" s="62"/>
      <c r="G74" s="62"/>
      <c r="H74" s="62"/>
      <c r="I74" s="162"/>
      <c r="J74" s="62"/>
      <c r="K74" s="62"/>
      <c r="L74" s="60"/>
    </row>
    <row r="75" spans="2:12" s="1" customFormat="1" ht="17.25" customHeight="1">
      <c r="B75" s="40"/>
      <c r="C75" s="62"/>
      <c r="D75" s="62"/>
      <c r="E75" s="353" t="str">
        <f>E9</f>
        <v>SO 900 - VRN</v>
      </c>
      <c r="F75" s="380"/>
      <c r="G75" s="380"/>
      <c r="H75" s="380"/>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23</v>
      </c>
      <c r="D77" s="62"/>
      <c r="E77" s="62"/>
      <c r="F77" s="163" t="str">
        <f>F12</f>
        <v xml:space="preserve">Praha </v>
      </c>
      <c r="G77" s="62"/>
      <c r="H77" s="62"/>
      <c r="I77" s="164" t="s">
        <v>25</v>
      </c>
      <c r="J77" s="72" t="str">
        <f>IF(J12="","",J12)</f>
        <v>6. 6. 2018</v>
      </c>
      <c r="K77" s="62"/>
      <c r="L77" s="60"/>
    </row>
    <row r="78" spans="2:12" s="1" customFormat="1" ht="6.95" customHeight="1">
      <c r="B78" s="40"/>
      <c r="C78" s="62"/>
      <c r="D78" s="62"/>
      <c r="E78" s="62"/>
      <c r="F78" s="62"/>
      <c r="G78" s="62"/>
      <c r="H78" s="62"/>
      <c r="I78" s="162"/>
      <c r="J78" s="62"/>
      <c r="K78" s="62"/>
      <c r="L78" s="60"/>
    </row>
    <row r="79" spans="2:12" s="1" customFormat="1">
      <c r="B79" s="40"/>
      <c r="C79" s="64" t="s">
        <v>27</v>
      </c>
      <c r="D79" s="62"/>
      <c r="E79" s="62"/>
      <c r="F79" s="163" t="str">
        <f>E15</f>
        <v xml:space="preserve"> </v>
      </c>
      <c r="G79" s="62"/>
      <c r="H79" s="62"/>
      <c r="I79" s="164" t="s">
        <v>33</v>
      </c>
      <c r="J79" s="163" t="str">
        <f>E21</f>
        <v xml:space="preserve"> </v>
      </c>
      <c r="K79" s="62"/>
      <c r="L79" s="60"/>
    </row>
    <row r="80" spans="2:12" s="1" customFormat="1" ht="14.45" customHeight="1">
      <c r="B80" s="40"/>
      <c r="C80" s="64" t="s">
        <v>31</v>
      </c>
      <c r="D80" s="62"/>
      <c r="E80" s="62"/>
      <c r="F80" s="163" t="str">
        <f>IF(E18="","",E18)</f>
        <v/>
      </c>
      <c r="G80" s="62"/>
      <c r="H80" s="62"/>
      <c r="I80" s="162"/>
      <c r="J80" s="62"/>
      <c r="K80" s="62"/>
      <c r="L80" s="60"/>
    </row>
    <row r="81" spans="2:65" s="1" customFormat="1" ht="10.35" customHeight="1">
      <c r="B81" s="40"/>
      <c r="C81" s="62"/>
      <c r="D81" s="62"/>
      <c r="E81" s="62"/>
      <c r="F81" s="62"/>
      <c r="G81" s="62"/>
      <c r="H81" s="62"/>
      <c r="I81" s="162"/>
      <c r="J81" s="62"/>
      <c r="K81" s="62"/>
      <c r="L81" s="60"/>
    </row>
    <row r="82" spans="2:65" s="9" customFormat="1" ht="29.25" customHeight="1">
      <c r="B82" s="165"/>
      <c r="C82" s="166" t="s">
        <v>153</v>
      </c>
      <c r="D82" s="167" t="s">
        <v>56</v>
      </c>
      <c r="E82" s="167" t="s">
        <v>52</v>
      </c>
      <c r="F82" s="167" t="s">
        <v>154</v>
      </c>
      <c r="G82" s="167" t="s">
        <v>155</v>
      </c>
      <c r="H82" s="167" t="s">
        <v>156</v>
      </c>
      <c r="I82" s="168" t="s">
        <v>157</v>
      </c>
      <c r="J82" s="167" t="s">
        <v>143</v>
      </c>
      <c r="K82" s="169" t="s">
        <v>158</v>
      </c>
      <c r="L82" s="170"/>
      <c r="M82" s="80" t="s">
        <v>159</v>
      </c>
      <c r="N82" s="81" t="s">
        <v>41</v>
      </c>
      <c r="O82" s="81" t="s">
        <v>160</v>
      </c>
      <c r="P82" s="81" t="s">
        <v>161</v>
      </c>
      <c r="Q82" s="81" t="s">
        <v>162</v>
      </c>
      <c r="R82" s="81" t="s">
        <v>163</v>
      </c>
      <c r="S82" s="81" t="s">
        <v>164</v>
      </c>
      <c r="T82" s="82" t="s">
        <v>165</v>
      </c>
    </row>
    <row r="83" spans="2:65" s="1" customFormat="1" ht="29.25" customHeight="1">
      <c r="B83" s="40"/>
      <c r="C83" s="86" t="s">
        <v>144</v>
      </c>
      <c r="D83" s="62"/>
      <c r="E83" s="62"/>
      <c r="F83" s="62"/>
      <c r="G83" s="62"/>
      <c r="H83" s="62"/>
      <c r="I83" s="162"/>
      <c r="J83" s="171">
        <f>BK83</f>
        <v>0</v>
      </c>
      <c r="K83" s="62"/>
      <c r="L83" s="60"/>
      <c r="M83" s="83"/>
      <c r="N83" s="84"/>
      <c r="O83" s="84"/>
      <c r="P83" s="172">
        <f>P84</f>
        <v>0</v>
      </c>
      <c r="Q83" s="84"/>
      <c r="R83" s="172">
        <f>R84</f>
        <v>0</v>
      </c>
      <c r="S83" s="84"/>
      <c r="T83" s="173">
        <f>T84</f>
        <v>0</v>
      </c>
      <c r="AT83" s="23" t="s">
        <v>70</v>
      </c>
      <c r="AU83" s="23" t="s">
        <v>145</v>
      </c>
      <c r="BK83" s="174">
        <f>BK84</f>
        <v>0</v>
      </c>
    </row>
    <row r="84" spans="2:65" s="10" customFormat="1" ht="37.35" customHeight="1">
      <c r="B84" s="175"/>
      <c r="C84" s="176"/>
      <c r="D84" s="177" t="s">
        <v>70</v>
      </c>
      <c r="E84" s="178" t="s">
        <v>131</v>
      </c>
      <c r="F84" s="178" t="s">
        <v>1853</v>
      </c>
      <c r="G84" s="176"/>
      <c r="H84" s="176"/>
      <c r="I84" s="179"/>
      <c r="J84" s="180">
        <f>BK84</f>
        <v>0</v>
      </c>
      <c r="K84" s="176"/>
      <c r="L84" s="181"/>
      <c r="M84" s="182"/>
      <c r="N84" s="183"/>
      <c r="O84" s="183"/>
      <c r="P84" s="184">
        <f>P85+P93+P96+P100+P102+P104</f>
        <v>0</v>
      </c>
      <c r="Q84" s="183"/>
      <c r="R84" s="184">
        <f>R85+R93+R96+R100+R102+R104</f>
        <v>0</v>
      </c>
      <c r="S84" s="183"/>
      <c r="T84" s="185">
        <f>T85+T93+T96+T100+T102+T104</f>
        <v>0</v>
      </c>
      <c r="AR84" s="186" t="s">
        <v>192</v>
      </c>
      <c r="AT84" s="187" t="s">
        <v>70</v>
      </c>
      <c r="AU84" s="187" t="s">
        <v>71</v>
      </c>
      <c r="AY84" s="186" t="s">
        <v>168</v>
      </c>
      <c r="BK84" s="188">
        <f>BK85+BK93+BK96+BK100+BK102+BK104</f>
        <v>0</v>
      </c>
    </row>
    <row r="85" spans="2:65" s="10" customFormat="1" ht="19.899999999999999" customHeight="1">
      <c r="B85" s="175"/>
      <c r="C85" s="176"/>
      <c r="D85" s="177" t="s">
        <v>70</v>
      </c>
      <c r="E85" s="189" t="s">
        <v>1854</v>
      </c>
      <c r="F85" s="189" t="s">
        <v>1855</v>
      </c>
      <c r="G85" s="176"/>
      <c r="H85" s="176"/>
      <c r="I85" s="179"/>
      <c r="J85" s="190">
        <f>BK85</f>
        <v>0</v>
      </c>
      <c r="K85" s="176"/>
      <c r="L85" s="181"/>
      <c r="M85" s="182"/>
      <c r="N85" s="183"/>
      <c r="O85" s="183"/>
      <c r="P85" s="184">
        <f>SUM(P86:P92)</f>
        <v>0</v>
      </c>
      <c r="Q85" s="183"/>
      <c r="R85" s="184">
        <f>SUM(R86:R92)</f>
        <v>0</v>
      </c>
      <c r="S85" s="183"/>
      <c r="T85" s="185">
        <f>SUM(T86:T92)</f>
        <v>0</v>
      </c>
      <c r="AR85" s="186" t="s">
        <v>192</v>
      </c>
      <c r="AT85" s="187" t="s">
        <v>70</v>
      </c>
      <c r="AU85" s="187" t="s">
        <v>79</v>
      </c>
      <c r="AY85" s="186" t="s">
        <v>168</v>
      </c>
      <c r="BK85" s="188">
        <f>SUM(BK86:BK92)</f>
        <v>0</v>
      </c>
    </row>
    <row r="86" spans="2:65" s="1" customFormat="1" ht="16.5" customHeight="1">
      <c r="B86" s="40"/>
      <c r="C86" s="191" t="s">
        <v>79</v>
      </c>
      <c r="D86" s="191" t="s">
        <v>170</v>
      </c>
      <c r="E86" s="192" t="s">
        <v>2326</v>
      </c>
      <c r="F86" s="193" t="s">
        <v>2327</v>
      </c>
      <c r="G86" s="194" t="s">
        <v>772</v>
      </c>
      <c r="H86" s="195">
        <v>1</v>
      </c>
      <c r="I86" s="196"/>
      <c r="J86" s="197">
        <f t="shared" ref="J86:J92" si="0">ROUND(I86*H86,2)</f>
        <v>0</v>
      </c>
      <c r="K86" s="193" t="s">
        <v>21</v>
      </c>
      <c r="L86" s="60"/>
      <c r="M86" s="198" t="s">
        <v>21</v>
      </c>
      <c r="N86" s="199" t="s">
        <v>42</v>
      </c>
      <c r="O86" s="41"/>
      <c r="P86" s="200">
        <f t="shared" ref="P86:P92" si="1">O86*H86</f>
        <v>0</v>
      </c>
      <c r="Q86" s="200">
        <v>0</v>
      </c>
      <c r="R86" s="200">
        <f t="shared" ref="R86:R92" si="2">Q86*H86</f>
        <v>0</v>
      </c>
      <c r="S86" s="200">
        <v>0</v>
      </c>
      <c r="T86" s="201">
        <f t="shared" ref="T86:T92" si="3">S86*H86</f>
        <v>0</v>
      </c>
      <c r="AR86" s="23" t="s">
        <v>175</v>
      </c>
      <c r="AT86" s="23" t="s">
        <v>170</v>
      </c>
      <c r="AU86" s="23" t="s">
        <v>81</v>
      </c>
      <c r="AY86" s="23" t="s">
        <v>168</v>
      </c>
      <c r="BE86" s="202">
        <f t="shared" ref="BE86:BE92" si="4">IF(N86="základní",J86,0)</f>
        <v>0</v>
      </c>
      <c r="BF86" s="202">
        <f t="shared" ref="BF86:BF92" si="5">IF(N86="snížená",J86,0)</f>
        <v>0</v>
      </c>
      <c r="BG86" s="202">
        <f t="shared" ref="BG86:BG92" si="6">IF(N86="zákl. přenesená",J86,0)</f>
        <v>0</v>
      </c>
      <c r="BH86" s="202">
        <f t="shared" ref="BH86:BH92" si="7">IF(N86="sníž. přenesená",J86,0)</f>
        <v>0</v>
      </c>
      <c r="BI86" s="202">
        <f t="shared" ref="BI86:BI92" si="8">IF(N86="nulová",J86,0)</f>
        <v>0</v>
      </c>
      <c r="BJ86" s="23" t="s">
        <v>79</v>
      </c>
      <c r="BK86" s="202">
        <f t="shared" ref="BK86:BK92" si="9">ROUND(I86*H86,2)</f>
        <v>0</v>
      </c>
      <c r="BL86" s="23" t="s">
        <v>175</v>
      </c>
      <c r="BM86" s="23" t="s">
        <v>2328</v>
      </c>
    </row>
    <row r="87" spans="2:65" s="1" customFormat="1" ht="16.5" customHeight="1">
      <c r="B87" s="40"/>
      <c r="C87" s="191" t="s">
        <v>427</v>
      </c>
      <c r="D87" s="191" t="s">
        <v>170</v>
      </c>
      <c r="E87" s="192" t="s">
        <v>2329</v>
      </c>
      <c r="F87" s="193" t="s">
        <v>2330</v>
      </c>
      <c r="G87" s="194" t="s">
        <v>772</v>
      </c>
      <c r="H87" s="195">
        <v>1</v>
      </c>
      <c r="I87" s="196"/>
      <c r="J87" s="197">
        <f t="shared" si="0"/>
        <v>0</v>
      </c>
      <c r="K87" s="193" t="s">
        <v>21</v>
      </c>
      <c r="L87" s="60"/>
      <c r="M87" s="198" t="s">
        <v>21</v>
      </c>
      <c r="N87" s="199" t="s">
        <v>42</v>
      </c>
      <c r="O87" s="41"/>
      <c r="P87" s="200">
        <f t="shared" si="1"/>
        <v>0</v>
      </c>
      <c r="Q87" s="200">
        <v>0</v>
      </c>
      <c r="R87" s="200">
        <f t="shared" si="2"/>
        <v>0</v>
      </c>
      <c r="S87" s="200">
        <v>0</v>
      </c>
      <c r="T87" s="201">
        <f t="shared" si="3"/>
        <v>0</v>
      </c>
      <c r="AR87" s="23" t="s">
        <v>175</v>
      </c>
      <c r="AT87" s="23" t="s">
        <v>170</v>
      </c>
      <c r="AU87" s="23" t="s">
        <v>81</v>
      </c>
      <c r="AY87" s="23" t="s">
        <v>168</v>
      </c>
      <c r="BE87" s="202">
        <f t="shared" si="4"/>
        <v>0</v>
      </c>
      <c r="BF87" s="202">
        <f t="shared" si="5"/>
        <v>0</v>
      </c>
      <c r="BG87" s="202">
        <f t="shared" si="6"/>
        <v>0</v>
      </c>
      <c r="BH87" s="202">
        <f t="shared" si="7"/>
        <v>0</v>
      </c>
      <c r="BI87" s="202">
        <f t="shared" si="8"/>
        <v>0</v>
      </c>
      <c r="BJ87" s="23" t="s">
        <v>79</v>
      </c>
      <c r="BK87" s="202">
        <f t="shared" si="9"/>
        <v>0</v>
      </c>
      <c r="BL87" s="23" t="s">
        <v>175</v>
      </c>
      <c r="BM87" s="23" t="s">
        <v>2331</v>
      </c>
    </row>
    <row r="88" spans="2:65" s="1" customFormat="1" ht="25.5" customHeight="1">
      <c r="B88" s="40"/>
      <c r="C88" s="191" t="s">
        <v>81</v>
      </c>
      <c r="D88" s="191" t="s">
        <v>170</v>
      </c>
      <c r="E88" s="192" t="s">
        <v>2332</v>
      </c>
      <c r="F88" s="193" t="s">
        <v>2333</v>
      </c>
      <c r="G88" s="194" t="s">
        <v>772</v>
      </c>
      <c r="H88" s="195">
        <v>1</v>
      </c>
      <c r="I88" s="196"/>
      <c r="J88" s="197">
        <f t="shared" si="0"/>
        <v>0</v>
      </c>
      <c r="K88" s="193" t="s">
        <v>21</v>
      </c>
      <c r="L88" s="60"/>
      <c r="M88" s="198" t="s">
        <v>21</v>
      </c>
      <c r="N88" s="199" t="s">
        <v>42</v>
      </c>
      <c r="O88" s="41"/>
      <c r="P88" s="200">
        <f t="shared" si="1"/>
        <v>0</v>
      </c>
      <c r="Q88" s="200">
        <v>0</v>
      </c>
      <c r="R88" s="200">
        <f t="shared" si="2"/>
        <v>0</v>
      </c>
      <c r="S88" s="200">
        <v>0</v>
      </c>
      <c r="T88" s="201">
        <f t="shared" si="3"/>
        <v>0</v>
      </c>
      <c r="AR88" s="23" t="s">
        <v>175</v>
      </c>
      <c r="AT88" s="23" t="s">
        <v>170</v>
      </c>
      <c r="AU88" s="23" t="s">
        <v>81</v>
      </c>
      <c r="AY88" s="23" t="s">
        <v>168</v>
      </c>
      <c r="BE88" s="202">
        <f t="shared" si="4"/>
        <v>0</v>
      </c>
      <c r="BF88" s="202">
        <f t="shared" si="5"/>
        <v>0</v>
      </c>
      <c r="BG88" s="202">
        <f t="shared" si="6"/>
        <v>0</v>
      </c>
      <c r="BH88" s="202">
        <f t="shared" si="7"/>
        <v>0</v>
      </c>
      <c r="BI88" s="202">
        <f t="shared" si="8"/>
        <v>0</v>
      </c>
      <c r="BJ88" s="23" t="s">
        <v>79</v>
      </c>
      <c r="BK88" s="202">
        <f t="shared" si="9"/>
        <v>0</v>
      </c>
      <c r="BL88" s="23" t="s">
        <v>175</v>
      </c>
      <c r="BM88" s="23" t="s">
        <v>2334</v>
      </c>
    </row>
    <row r="89" spans="2:65" s="1" customFormat="1" ht="16.5" customHeight="1">
      <c r="B89" s="40"/>
      <c r="C89" s="191" t="s">
        <v>185</v>
      </c>
      <c r="D89" s="191" t="s">
        <v>170</v>
      </c>
      <c r="E89" s="192" t="s">
        <v>2335</v>
      </c>
      <c r="F89" s="193" t="s">
        <v>2336</v>
      </c>
      <c r="G89" s="194" t="s">
        <v>943</v>
      </c>
      <c r="H89" s="195">
        <v>1</v>
      </c>
      <c r="I89" s="196"/>
      <c r="J89" s="197">
        <f t="shared" si="0"/>
        <v>0</v>
      </c>
      <c r="K89" s="193" t="s">
        <v>21</v>
      </c>
      <c r="L89" s="60"/>
      <c r="M89" s="198" t="s">
        <v>21</v>
      </c>
      <c r="N89" s="199" t="s">
        <v>42</v>
      </c>
      <c r="O89" s="41"/>
      <c r="P89" s="200">
        <f t="shared" si="1"/>
        <v>0</v>
      </c>
      <c r="Q89" s="200">
        <v>0</v>
      </c>
      <c r="R89" s="200">
        <f t="shared" si="2"/>
        <v>0</v>
      </c>
      <c r="S89" s="200">
        <v>0</v>
      </c>
      <c r="T89" s="201">
        <f t="shared" si="3"/>
        <v>0</v>
      </c>
      <c r="AR89" s="23" t="s">
        <v>175</v>
      </c>
      <c r="AT89" s="23" t="s">
        <v>170</v>
      </c>
      <c r="AU89" s="23" t="s">
        <v>81</v>
      </c>
      <c r="AY89" s="23" t="s">
        <v>168</v>
      </c>
      <c r="BE89" s="202">
        <f t="shared" si="4"/>
        <v>0</v>
      </c>
      <c r="BF89" s="202">
        <f t="shared" si="5"/>
        <v>0</v>
      </c>
      <c r="BG89" s="202">
        <f t="shared" si="6"/>
        <v>0</v>
      </c>
      <c r="BH89" s="202">
        <f t="shared" si="7"/>
        <v>0</v>
      </c>
      <c r="BI89" s="202">
        <f t="shared" si="8"/>
        <v>0</v>
      </c>
      <c r="BJ89" s="23" t="s">
        <v>79</v>
      </c>
      <c r="BK89" s="202">
        <f t="shared" si="9"/>
        <v>0</v>
      </c>
      <c r="BL89" s="23" t="s">
        <v>175</v>
      </c>
      <c r="BM89" s="23" t="s">
        <v>2337</v>
      </c>
    </row>
    <row r="90" spans="2:65" s="1" customFormat="1" ht="25.5" customHeight="1">
      <c r="B90" s="40"/>
      <c r="C90" s="191" t="s">
        <v>175</v>
      </c>
      <c r="D90" s="191" t="s">
        <v>170</v>
      </c>
      <c r="E90" s="192" t="s">
        <v>1856</v>
      </c>
      <c r="F90" s="193" t="s">
        <v>2338</v>
      </c>
      <c r="G90" s="194" t="s">
        <v>772</v>
      </c>
      <c r="H90" s="195">
        <v>1</v>
      </c>
      <c r="I90" s="196"/>
      <c r="J90" s="197">
        <f t="shared" si="0"/>
        <v>0</v>
      </c>
      <c r="K90" s="193" t="s">
        <v>21</v>
      </c>
      <c r="L90" s="60"/>
      <c r="M90" s="198" t="s">
        <v>21</v>
      </c>
      <c r="N90" s="199" t="s">
        <v>42</v>
      </c>
      <c r="O90" s="41"/>
      <c r="P90" s="200">
        <f t="shared" si="1"/>
        <v>0</v>
      </c>
      <c r="Q90" s="200">
        <v>0</v>
      </c>
      <c r="R90" s="200">
        <f t="shared" si="2"/>
        <v>0</v>
      </c>
      <c r="S90" s="200">
        <v>0</v>
      </c>
      <c r="T90" s="201">
        <f t="shared" si="3"/>
        <v>0</v>
      </c>
      <c r="AR90" s="23" t="s">
        <v>175</v>
      </c>
      <c r="AT90" s="23" t="s">
        <v>170</v>
      </c>
      <c r="AU90" s="23" t="s">
        <v>81</v>
      </c>
      <c r="AY90" s="23" t="s">
        <v>168</v>
      </c>
      <c r="BE90" s="202">
        <f t="shared" si="4"/>
        <v>0</v>
      </c>
      <c r="BF90" s="202">
        <f t="shared" si="5"/>
        <v>0</v>
      </c>
      <c r="BG90" s="202">
        <f t="shared" si="6"/>
        <v>0</v>
      </c>
      <c r="BH90" s="202">
        <f t="shared" si="7"/>
        <v>0</v>
      </c>
      <c r="BI90" s="202">
        <f t="shared" si="8"/>
        <v>0</v>
      </c>
      <c r="BJ90" s="23" t="s">
        <v>79</v>
      </c>
      <c r="BK90" s="202">
        <f t="shared" si="9"/>
        <v>0</v>
      </c>
      <c r="BL90" s="23" t="s">
        <v>175</v>
      </c>
      <c r="BM90" s="23" t="s">
        <v>2339</v>
      </c>
    </row>
    <row r="91" spans="2:65" s="1" customFormat="1" ht="25.5" customHeight="1">
      <c r="B91" s="40"/>
      <c r="C91" s="191" t="s">
        <v>192</v>
      </c>
      <c r="D91" s="191" t="s">
        <v>170</v>
      </c>
      <c r="E91" s="192" t="s">
        <v>2340</v>
      </c>
      <c r="F91" s="193" t="s">
        <v>2341</v>
      </c>
      <c r="G91" s="194" t="s">
        <v>772</v>
      </c>
      <c r="H91" s="195">
        <v>1</v>
      </c>
      <c r="I91" s="196"/>
      <c r="J91" s="197">
        <f t="shared" si="0"/>
        <v>0</v>
      </c>
      <c r="K91" s="193" t="s">
        <v>21</v>
      </c>
      <c r="L91" s="60"/>
      <c r="M91" s="198" t="s">
        <v>21</v>
      </c>
      <c r="N91" s="199" t="s">
        <v>42</v>
      </c>
      <c r="O91" s="41"/>
      <c r="P91" s="200">
        <f t="shared" si="1"/>
        <v>0</v>
      </c>
      <c r="Q91" s="200">
        <v>0</v>
      </c>
      <c r="R91" s="200">
        <f t="shared" si="2"/>
        <v>0</v>
      </c>
      <c r="S91" s="200">
        <v>0</v>
      </c>
      <c r="T91" s="201">
        <f t="shared" si="3"/>
        <v>0</v>
      </c>
      <c r="AR91" s="23" t="s">
        <v>175</v>
      </c>
      <c r="AT91" s="23" t="s">
        <v>170</v>
      </c>
      <c r="AU91" s="23" t="s">
        <v>81</v>
      </c>
      <c r="AY91" s="23" t="s">
        <v>168</v>
      </c>
      <c r="BE91" s="202">
        <f t="shared" si="4"/>
        <v>0</v>
      </c>
      <c r="BF91" s="202">
        <f t="shared" si="5"/>
        <v>0</v>
      </c>
      <c r="BG91" s="202">
        <f t="shared" si="6"/>
        <v>0</v>
      </c>
      <c r="BH91" s="202">
        <f t="shared" si="7"/>
        <v>0</v>
      </c>
      <c r="BI91" s="202">
        <f t="shared" si="8"/>
        <v>0</v>
      </c>
      <c r="BJ91" s="23" t="s">
        <v>79</v>
      </c>
      <c r="BK91" s="202">
        <f t="shared" si="9"/>
        <v>0</v>
      </c>
      <c r="BL91" s="23" t="s">
        <v>175</v>
      </c>
      <c r="BM91" s="23" t="s">
        <v>2342</v>
      </c>
    </row>
    <row r="92" spans="2:65" s="1" customFormat="1" ht="25.5" customHeight="1">
      <c r="B92" s="40"/>
      <c r="C92" s="191" t="s">
        <v>198</v>
      </c>
      <c r="D92" s="191" t="s">
        <v>170</v>
      </c>
      <c r="E92" s="192" t="s">
        <v>1858</v>
      </c>
      <c r="F92" s="193" t="s">
        <v>2343</v>
      </c>
      <c r="G92" s="194" t="s">
        <v>772</v>
      </c>
      <c r="H92" s="195">
        <v>1</v>
      </c>
      <c r="I92" s="196"/>
      <c r="J92" s="197">
        <f t="shared" si="0"/>
        <v>0</v>
      </c>
      <c r="K92" s="193" t="s">
        <v>21</v>
      </c>
      <c r="L92" s="60"/>
      <c r="M92" s="198" t="s">
        <v>21</v>
      </c>
      <c r="N92" s="199" t="s">
        <v>42</v>
      </c>
      <c r="O92" s="41"/>
      <c r="P92" s="200">
        <f t="shared" si="1"/>
        <v>0</v>
      </c>
      <c r="Q92" s="200">
        <v>0</v>
      </c>
      <c r="R92" s="200">
        <f t="shared" si="2"/>
        <v>0</v>
      </c>
      <c r="S92" s="200">
        <v>0</v>
      </c>
      <c r="T92" s="201">
        <f t="shared" si="3"/>
        <v>0</v>
      </c>
      <c r="AR92" s="23" t="s">
        <v>175</v>
      </c>
      <c r="AT92" s="23" t="s">
        <v>170</v>
      </c>
      <c r="AU92" s="23" t="s">
        <v>81</v>
      </c>
      <c r="AY92" s="23" t="s">
        <v>168</v>
      </c>
      <c r="BE92" s="202">
        <f t="shared" si="4"/>
        <v>0</v>
      </c>
      <c r="BF92" s="202">
        <f t="shared" si="5"/>
        <v>0</v>
      </c>
      <c r="BG92" s="202">
        <f t="shared" si="6"/>
        <v>0</v>
      </c>
      <c r="BH92" s="202">
        <f t="shared" si="7"/>
        <v>0</v>
      </c>
      <c r="BI92" s="202">
        <f t="shared" si="8"/>
        <v>0</v>
      </c>
      <c r="BJ92" s="23" t="s">
        <v>79</v>
      </c>
      <c r="BK92" s="202">
        <f t="shared" si="9"/>
        <v>0</v>
      </c>
      <c r="BL92" s="23" t="s">
        <v>175</v>
      </c>
      <c r="BM92" s="23" t="s">
        <v>2344</v>
      </c>
    </row>
    <row r="93" spans="2:65" s="10" customFormat="1" ht="29.85" customHeight="1">
      <c r="B93" s="175"/>
      <c r="C93" s="176"/>
      <c r="D93" s="177" t="s">
        <v>70</v>
      </c>
      <c r="E93" s="189" t="s">
        <v>2345</v>
      </c>
      <c r="F93" s="189" t="s">
        <v>2346</v>
      </c>
      <c r="G93" s="176"/>
      <c r="H93" s="176"/>
      <c r="I93" s="179"/>
      <c r="J93" s="190">
        <f>BK93</f>
        <v>0</v>
      </c>
      <c r="K93" s="176"/>
      <c r="L93" s="181"/>
      <c r="M93" s="182"/>
      <c r="N93" s="183"/>
      <c r="O93" s="183"/>
      <c r="P93" s="184">
        <f>SUM(P94:P95)</f>
        <v>0</v>
      </c>
      <c r="Q93" s="183"/>
      <c r="R93" s="184">
        <f>SUM(R94:R95)</f>
        <v>0</v>
      </c>
      <c r="S93" s="183"/>
      <c r="T93" s="185">
        <f>SUM(T94:T95)</f>
        <v>0</v>
      </c>
      <c r="AR93" s="186" t="s">
        <v>192</v>
      </c>
      <c r="AT93" s="187" t="s">
        <v>70</v>
      </c>
      <c r="AU93" s="187" t="s">
        <v>79</v>
      </c>
      <c r="AY93" s="186" t="s">
        <v>168</v>
      </c>
      <c r="BK93" s="188">
        <f>SUM(BK94:BK95)</f>
        <v>0</v>
      </c>
    </row>
    <row r="94" spans="2:65" s="1" customFormat="1" ht="16.5" customHeight="1">
      <c r="B94" s="40"/>
      <c r="C94" s="191" t="s">
        <v>202</v>
      </c>
      <c r="D94" s="191" t="s">
        <v>170</v>
      </c>
      <c r="E94" s="192" t="s">
        <v>2347</v>
      </c>
      <c r="F94" s="193" t="s">
        <v>2346</v>
      </c>
      <c r="G94" s="194" t="s">
        <v>772</v>
      </c>
      <c r="H94" s="195">
        <v>1</v>
      </c>
      <c r="I94" s="196"/>
      <c r="J94" s="197">
        <f>ROUND(I94*H94,2)</f>
        <v>0</v>
      </c>
      <c r="K94" s="193" t="s">
        <v>21</v>
      </c>
      <c r="L94" s="60"/>
      <c r="M94" s="198" t="s">
        <v>21</v>
      </c>
      <c r="N94" s="199" t="s">
        <v>42</v>
      </c>
      <c r="O94" s="41"/>
      <c r="P94" s="200">
        <f>O94*H94</f>
        <v>0</v>
      </c>
      <c r="Q94" s="200">
        <v>0</v>
      </c>
      <c r="R94" s="200">
        <f>Q94*H94</f>
        <v>0</v>
      </c>
      <c r="S94" s="200">
        <v>0</v>
      </c>
      <c r="T94" s="201">
        <f>S94*H94</f>
        <v>0</v>
      </c>
      <c r="AR94" s="23" t="s">
        <v>175</v>
      </c>
      <c r="AT94" s="23" t="s">
        <v>170</v>
      </c>
      <c r="AU94" s="23" t="s">
        <v>81</v>
      </c>
      <c r="AY94" s="23" t="s">
        <v>168</v>
      </c>
      <c r="BE94" s="202">
        <f>IF(N94="základní",J94,0)</f>
        <v>0</v>
      </c>
      <c r="BF94" s="202">
        <f>IF(N94="snížená",J94,0)</f>
        <v>0</v>
      </c>
      <c r="BG94" s="202">
        <f>IF(N94="zákl. přenesená",J94,0)</f>
        <v>0</v>
      </c>
      <c r="BH94" s="202">
        <f>IF(N94="sníž. přenesená",J94,0)</f>
        <v>0</v>
      </c>
      <c r="BI94" s="202">
        <f>IF(N94="nulová",J94,0)</f>
        <v>0</v>
      </c>
      <c r="BJ94" s="23" t="s">
        <v>79</v>
      </c>
      <c r="BK94" s="202">
        <f>ROUND(I94*H94,2)</f>
        <v>0</v>
      </c>
      <c r="BL94" s="23" t="s">
        <v>175</v>
      </c>
      <c r="BM94" s="23" t="s">
        <v>2348</v>
      </c>
    </row>
    <row r="95" spans="2:65" s="1" customFormat="1" ht="25.5" customHeight="1">
      <c r="B95" s="40"/>
      <c r="C95" s="191" t="s">
        <v>208</v>
      </c>
      <c r="D95" s="191" t="s">
        <v>170</v>
      </c>
      <c r="E95" s="192" t="s">
        <v>2349</v>
      </c>
      <c r="F95" s="193" t="s">
        <v>2350</v>
      </c>
      <c r="G95" s="194" t="s">
        <v>2351</v>
      </c>
      <c r="H95" s="195">
        <v>1</v>
      </c>
      <c r="I95" s="196"/>
      <c r="J95" s="197">
        <f>ROUND(I95*H95,2)</f>
        <v>0</v>
      </c>
      <c r="K95" s="193" t="s">
        <v>21</v>
      </c>
      <c r="L95" s="60"/>
      <c r="M95" s="198" t="s">
        <v>21</v>
      </c>
      <c r="N95" s="199" t="s">
        <v>42</v>
      </c>
      <c r="O95" s="41"/>
      <c r="P95" s="200">
        <f>O95*H95</f>
        <v>0</v>
      </c>
      <c r="Q95" s="200">
        <v>0</v>
      </c>
      <c r="R95" s="200">
        <f>Q95*H95</f>
        <v>0</v>
      </c>
      <c r="S95" s="200">
        <v>0</v>
      </c>
      <c r="T95" s="201">
        <f>S95*H95</f>
        <v>0</v>
      </c>
      <c r="AR95" s="23" t="s">
        <v>175</v>
      </c>
      <c r="AT95" s="23" t="s">
        <v>170</v>
      </c>
      <c r="AU95" s="23" t="s">
        <v>81</v>
      </c>
      <c r="AY95" s="23" t="s">
        <v>168</v>
      </c>
      <c r="BE95" s="202">
        <f>IF(N95="základní",J95,0)</f>
        <v>0</v>
      </c>
      <c r="BF95" s="202">
        <f>IF(N95="snížená",J95,0)</f>
        <v>0</v>
      </c>
      <c r="BG95" s="202">
        <f>IF(N95="zákl. přenesená",J95,0)</f>
        <v>0</v>
      </c>
      <c r="BH95" s="202">
        <f>IF(N95="sníž. přenesená",J95,0)</f>
        <v>0</v>
      </c>
      <c r="BI95" s="202">
        <f>IF(N95="nulová",J95,0)</f>
        <v>0</v>
      </c>
      <c r="BJ95" s="23" t="s">
        <v>79</v>
      </c>
      <c r="BK95" s="202">
        <f>ROUND(I95*H95,2)</f>
        <v>0</v>
      </c>
      <c r="BL95" s="23" t="s">
        <v>175</v>
      </c>
      <c r="BM95" s="23" t="s">
        <v>2352</v>
      </c>
    </row>
    <row r="96" spans="2:65" s="10" customFormat="1" ht="29.85" customHeight="1">
      <c r="B96" s="175"/>
      <c r="C96" s="176"/>
      <c r="D96" s="177" t="s">
        <v>70</v>
      </c>
      <c r="E96" s="189" t="s">
        <v>1859</v>
      </c>
      <c r="F96" s="189" t="s">
        <v>1860</v>
      </c>
      <c r="G96" s="176"/>
      <c r="H96" s="176"/>
      <c r="I96" s="179"/>
      <c r="J96" s="190">
        <f>BK96</f>
        <v>0</v>
      </c>
      <c r="K96" s="176"/>
      <c r="L96" s="181"/>
      <c r="M96" s="182"/>
      <c r="N96" s="183"/>
      <c r="O96" s="183"/>
      <c r="P96" s="184">
        <f>SUM(P97:P99)</f>
        <v>0</v>
      </c>
      <c r="Q96" s="183"/>
      <c r="R96" s="184">
        <f>SUM(R97:R99)</f>
        <v>0</v>
      </c>
      <c r="S96" s="183"/>
      <c r="T96" s="185">
        <f>SUM(T97:T99)</f>
        <v>0</v>
      </c>
      <c r="AR96" s="186" t="s">
        <v>192</v>
      </c>
      <c r="AT96" s="187" t="s">
        <v>70</v>
      </c>
      <c r="AU96" s="187" t="s">
        <v>79</v>
      </c>
      <c r="AY96" s="186" t="s">
        <v>168</v>
      </c>
      <c r="BK96" s="188">
        <f>SUM(BK97:BK99)</f>
        <v>0</v>
      </c>
    </row>
    <row r="97" spans="2:65" s="1" customFormat="1" ht="16.5" customHeight="1">
      <c r="B97" s="40"/>
      <c r="C97" s="191" t="s">
        <v>222</v>
      </c>
      <c r="D97" s="191" t="s">
        <v>170</v>
      </c>
      <c r="E97" s="192" t="s">
        <v>2353</v>
      </c>
      <c r="F97" s="193" t="s">
        <v>2354</v>
      </c>
      <c r="G97" s="194" t="s">
        <v>772</v>
      </c>
      <c r="H97" s="195">
        <v>1</v>
      </c>
      <c r="I97" s="196"/>
      <c r="J97" s="197">
        <f>ROUND(I97*H97,2)</f>
        <v>0</v>
      </c>
      <c r="K97" s="193" t="s">
        <v>21</v>
      </c>
      <c r="L97" s="60"/>
      <c r="M97" s="198" t="s">
        <v>21</v>
      </c>
      <c r="N97" s="199" t="s">
        <v>42</v>
      </c>
      <c r="O97" s="41"/>
      <c r="P97" s="200">
        <f>O97*H97</f>
        <v>0</v>
      </c>
      <c r="Q97" s="200">
        <v>0</v>
      </c>
      <c r="R97" s="200">
        <f>Q97*H97</f>
        <v>0</v>
      </c>
      <c r="S97" s="200">
        <v>0</v>
      </c>
      <c r="T97" s="201">
        <f>S97*H97</f>
        <v>0</v>
      </c>
      <c r="AR97" s="23" t="s">
        <v>175</v>
      </c>
      <c r="AT97" s="23" t="s">
        <v>170</v>
      </c>
      <c r="AU97" s="23" t="s">
        <v>81</v>
      </c>
      <c r="AY97" s="23" t="s">
        <v>168</v>
      </c>
      <c r="BE97" s="202">
        <f>IF(N97="základní",J97,0)</f>
        <v>0</v>
      </c>
      <c r="BF97" s="202">
        <f>IF(N97="snížená",J97,0)</f>
        <v>0</v>
      </c>
      <c r="BG97" s="202">
        <f>IF(N97="zákl. přenesená",J97,0)</f>
        <v>0</v>
      </c>
      <c r="BH97" s="202">
        <f>IF(N97="sníž. přenesená",J97,0)</f>
        <v>0</v>
      </c>
      <c r="BI97" s="202">
        <f>IF(N97="nulová",J97,0)</f>
        <v>0</v>
      </c>
      <c r="BJ97" s="23" t="s">
        <v>79</v>
      </c>
      <c r="BK97" s="202">
        <f>ROUND(I97*H97,2)</f>
        <v>0</v>
      </c>
      <c r="BL97" s="23" t="s">
        <v>175</v>
      </c>
      <c r="BM97" s="23" t="s">
        <v>2355</v>
      </c>
    </row>
    <row r="98" spans="2:65" s="1" customFormat="1" ht="16.5" customHeight="1">
      <c r="B98" s="40"/>
      <c r="C98" s="191" t="s">
        <v>217</v>
      </c>
      <c r="D98" s="191" t="s">
        <v>170</v>
      </c>
      <c r="E98" s="192" t="s">
        <v>2356</v>
      </c>
      <c r="F98" s="193" t="s">
        <v>2357</v>
      </c>
      <c r="G98" s="194" t="s">
        <v>772</v>
      </c>
      <c r="H98" s="195">
        <v>1</v>
      </c>
      <c r="I98" s="196"/>
      <c r="J98" s="197">
        <f>ROUND(I98*H98,2)</f>
        <v>0</v>
      </c>
      <c r="K98" s="193" t="s">
        <v>21</v>
      </c>
      <c r="L98" s="60"/>
      <c r="M98" s="198" t="s">
        <v>21</v>
      </c>
      <c r="N98" s="199" t="s">
        <v>42</v>
      </c>
      <c r="O98" s="41"/>
      <c r="P98" s="200">
        <f>O98*H98</f>
        <v>0</v>
      </c>
      <c r="Q98" s="200">
        <v>0</v>
      </c>
      <c r="R98" s="200">
        <f>Q98*H98</f>
        <v>0</v>
      </c>
      <c r="S98" s="200">
        <v>0</v>
      </c>
      <c r="T98" s="201">
        <f>S98*H98</f>
        <v>0</v>
      </c>
      <c r="AR98" s="23" t="s">
        <v>175</v>
      </c>
      <c r="AT98" s="23" t="s">
        <v>170</v>
      </c>
      <c r="AU98" s="23" t="s">
        <v>81</v>
      </c>
      <c r="AY98" s="23" t="s">
        <v>168</v>
      </c>
      <c r="BE98" s="202">
        <f>IF(N98="základní",J98,0)</f>
        <v>0</v>
      </c>
      <c r="BF98" s="202">
        <f>IF(N98="snížená",J98,0)</f>
        <v>0</v>
      </c>
      <c r="BG98" s="202">
        <f>IF(N98="zákl. přenesená",J98,0)</f>
        <v>0</v>
      </c>
      <c r="BH98" s="202">
        <f>IF(N98="sníž. přenesená",J98,0)</f>
        <v>0</v>
      </c>
      <c r="BI98" s="202">
        <f>IF(N98="nulová",J98,0)</f>
        <v>0</v>
      </c>
      <c r="BJ98" s="23" t="s">
        <v>79</v>
      </c>
      <c r="BK98" s="202">
        <f>ROUND(I98*H98,2)</f>
        <v>0</v>
      </c>
      <c r="BL98" s="23" t="s">
        <v>175</v>
      </c>
      <c r="BM98" s="23" t="s">
        <v>2358</v>
      </c>
    </row>
    <row r="99" spans="2:65" s="1" customFormat="1" ht="16.5" customHeight="1">
      <c r="B99" s="40"/>
      <c r="C99" s="191" t="s">
        <v>212</v>
      </c>
      <c r="D99" s="191" t="s">
        <v>170</v>
      </c>
      <c r="E99" s="192" t="s">
        <v>2359</v>
      </c>
      <c r="F99" s="193" t="s">
        <v>2360</v>
      </c>
      <c r="G99" s="194" t="s">
        <v>772</v>
      </c>
      <c r="H99" s="195">
        <v>1</v>
      </c>
      <c r="I99" s="196"/>
      <c r="J99" s="197">
        <f>ROUND(I99*H99,2)</f>
        <v>0</v>
      </c>
      <c r="K99" s="193" t="s">
        <v>21</v>
      </c>
      <c r="L99" s="60"/>
      <c r="M99" s="198" t="s">
        <v>21</v>
      </c>
      <c r="N99" s="199" t="s">
        <v>42</v>
      </c>
      <c r="O99" s="41"/>
      <c r="P99" s="200">
        <f>O99*H99</f>
        <v>0</v>
      </c>
      <c r="Q99" s="200">
        <v>0</v>
      </c>
      <c r="R99" s="200">
        <f>Q99*H99</f>
        <v>0</v>
      </c>
      <c r="S99" s="200">
        <v>0</v>
      </c>
      <c r="T99" s="201">
        <f>S99*H99</f>
        <v>0</v>
      </c>
      <c r="AR99" s="23" t="s">
        <v>175</v>
      </c>
      <c r="AT99" s="23" t="s">
        <v>170</v>
      </c>
      <c r="AU99" s="23" t="s">
        <v>81</v>
      </c>
      <c r="AY99" s="23" t="s">
        <v>168</v>
      </c>
      <c r="BE99" s="202">
        <f>IF(N99="základní",J99,0)</f>
        <v>0</v>
      </c>
      <c r="BF99" s="202">
        <f>IF(N99="snížená",J99,0)</f>
        <v>0</v>
      </c>
      <c r="BG99" s="202">
        <f>IF(N99="zákl. přenesená",J99,0)</f>
        <v>0</v>
      </c>
      <c r="BH99" s="202">
        <f>IF(N99="sníž. přenesená",J99,0)</f>
        <v>0</v>
      </c>
      <c r="BI99" s="202">
        <f>IF(N99="nulová",J99,0)</f>
        <v>0</v>
      </c>
      <c r="BJ99" s="23" t="s">
        <v>79</v>
      </c>
      <c r="BK99" s="202">
        <f>ROUND(I99*H99,2)</f>
        <v>0</v>
      </c>
      <c r="BL99" s="23" t="s">
        <v>175</v>
      </c>
      <c r="BM99" s="23" t="s">
        <v>2361</v>
      </c>
    </row>
    <row r="100" spans="2:65" s="10" customFormat="1" ht="29.85" customHeight="1">
      <c r="B100" s="175"/>
      <c r="C100" s="176"/>
      <c r="D100" s="177" t="s">
        <v>70</v>
      </c>
      <c r="E100" s="189" t="s">
        <v>2362</v>
      </c>
      <c r="F100" s="189" t="s">
        <v>2363</v>
      </c>
      <c r="G100" s="176"/>
      <c r="H100" s="176"/>
      <c r="I100" s="179"/>
      <c r="J100" s="190">
        <f>BK100</f>
        <v>0</v>
      </c>
      <c r="K100" s="176"/>
      <c r="L100" s="181"/>
      <c r="M100" s="182"/>
      <c r="N100" s="183"/>
      <c r="O100" s="183"/>
      <c r="P100" s="184">
        <f>P101</f>
        <v>0</v>
      </c>
      <c r="Q100" s="183"/>
      <c r="R100" s="184">
        <f>R101</f>
        <v>0</v>
      </c>
      <c r="S100" s="183"/>
      <c r="T100" s="185">
        <f>T101</f>
        <v>0</v>
      </c>
      <c r="AR100" s="186" t="s">
        <v>192</v>
      </c>
      <c r="AT100" s="187" t="s">
        <v>70</v>
      </c>
      <c r="AU100" s="187" t="s">
        <v>79</v>
      </c>
      <c r="AY100" s="186" t="s">
        <v>168</v>
      </c>
      <c r="BK100" s="188">
        <f>BK101</f>
        <v>0</v>
      </c>
    </row>
    <row r="101" spans="2:65" s="1" customFormat="1" ht="16.5" customHeight="1">
      <c r="B101" s="40"/>
      <c r="C101" s="191" t="s">
        <v>227</v>
      </c>
      <c r="D101" s="191" t="s">
        <v>170</v>
      </c>
      <c r="E101" s="192" t="s">
        <v>2364</v>
      </c>
      <c r="F101" s="193" t="s">
        <v>2365</v>
      </c>
      <c r="G101" s="194" t="s">
        <v>772</v>
      </c>
      <c r="H101" s="195">
        <v>1</v>
      </c>
      <c r="I101" s="196"/>
      <c r="J101" s="197">
        <f>ROUND(I101*H101,2)</f>
        <v>0</v>
      </c>
      <c r="K101" s="193" t="s">
        <v>21</v>
      </c>
      <c r="L101" s="60"/>
      <c r="M101" s="198" t="s">
        <v>21</v>
      </c>
      <c r="N101" s="199" t="s">
        <v>42</v>
      </c>
      <c r="O101" s="41"/>
      <c r="P101" s="200">
        <f>O101*H101</f>
        <v>0</v>
      </c>
      <c r="Q101" s="200">
        <v>0</v>
      </c>
      <c r="R101" s="200">
        <f>Q101*H101</f>
        <v>0</v>
      </c>
      <c r="S101" s="200">
        <v>0</v>
      </c>
      <c r="T101" s="201">
        <f>S101*H101</f>
        <v>0</v>
      </c>
      <c r="AR101" s="23" t="s">
        <v>175</v>
      </c>
      <c r="AT101" s="23" t="s">
        <v>170</v>
      </c>
      <c r="AU101" s="23" t="s">
        <v>81</v>
      </c>
      <c r="AY101" s="23" t="s">
        <v>168</v>
      </c>
      <c r="BE101" s="202">
        <f>IF(N101="základní",J101,0)</f>
        <v>0</v>
      </c>
      <c r="BF101" s="202">
        <f>IF(N101="snížená",J101,0)</f>
        <v>0</v>
      </c>
      <c r="BG101" s="202">
        <f>IF(N101="zákl. přenesená",J101,0)</f>
        <v>0</v>
      </c>
      <c r="BH101" s="202">
        <f>IF(N101="sníž. přenesená",J101,0)</f>
        <v>0</v>
      </c>
      <c r="BI101" s="202">
        <f>IF(N101="nulová",J101,0)</f>
        <v>0</v>
      </c>
      <c r="BJ101" s="23" t="s">
        <v>79</v>
      </c>
      <c r="BK101" s="202">
        <f>ROUND(I101*H101,2)</f>
        <v>0</v>
      </c>
      <c r="BL101" s="23" t="s">
        <v>175</v>
      </c>
      <c r="BM101" s="23" t="s">
        <v>2366</v>
      </c>
    </row>
    <row r="102" spans="2:65" s="10" customFormat="1" ht="29.85" customHeight="1">
      <c r="B102" s="175"/>
      <c r="C102" s="176"/>
      <c r="D102" s="177" t="s">
        <v>70</v>
      </c>
      <c r="E102" s="189" t="s">
        <v>2367</v>
      </c>
      <c r="F102" s="189" t="s">
        <v>2368</v>
      </c>
      <c r="G102" s="176"/>
      <c r="H102" s="176"/>
      <c r="I102" s="179"/>
      <c r="J102" s="190">
        <f>BK102</f>
        <v>0</v>
      </c>
      <c r="K102" s="176"/>
      <c r="L102" s="181"/>
      <c r="M102" s="182"/>
      <c r="N102" s="183"/>
      <c r="O102" s="183"/>
      <c r="P102" s="184">
        <f>P103</f>
        <v>0</v>
      </c>
      <c r="Q102" s="183"/>
      <c r="R102" s="184">
        <f>R103</f>
        <v>0</v>
      </c>
      <c r="S102" s="183"/>
      <c r="T102" s="185">
        <f>T103</f>
        <v>0</v>
      </c>
      <c r="AR102" s="186" t="s">
        <v>192</v>
      </c>
      <c r="AT102" s="187" t="s">
        <v>70</v>
      </c>
      <c r="AU102" s="187" t="s">
        <v>79</v>
      </c>
      <c r="AY102" s="186" t="s">
        <v>168</v>
      </c>
      <c r="BK102" s="188">
        <f>BK103</f>
        <v>0</v>
      </c>
    </row>
    <row r="103" spans="2:65" s="1" customFormat="1" ht="16.5" customHeight="1">
      <c r="B103" s="40"/>
      <c r="C103" s="191" t="s">
        <v>232</v>
      </c>
      <c r="D103" s="191" t="s">
        <v>170</v>
      </c>
      <c r="E103" s="192" t="s">
        <v>2369</v>
      </c>
      <c r="F103" s="193" t="s">
        <v>2370</v>
      </c>
      <c r="G103" s="194" t="s">
        <v>772</v>
      </c>
      <c r="H103" s="195">
        <v>1</v>
      </c>
      <c r="I103" s="196"/>
      <c r="J103" s="197">
        <f>ROUND(I103*H103,2)</f>
        <v>0</v>
      </c>
      <c r="K103" s="193" t="s">
        <v>21</v>
      </c>
      <c r="L103" s="60"/>
      <c r="M103" s="198" t="s">
        <v>21</v>
      </c>
      <c r="N103" s="199" t="s">
        <v>42</v>
      </c>
      <c r="O103" s="41"/>
      <c r="P103" s="200">
        <f>O103*H103</f>
        <v>0</v>
      </c>
      <c r="Q103" s="200">
        <v>0</v>
      </c>
      <c r="R103" s="200">
        <f>Q103*H103</f>
        <v>0</v>
      </c>
      <c r="S103" s="200">
        <v>0</v>
      </c>
      <c r="T103" s="201">
        <f>S103*H103</f>
        <v>0</v>
      </c>
      <c r="AR103" s="23" t="s">
        <v>175</v>
      </c>
      <c r="AT103" s="23" t="s">
        <v>170</v>
      </c>
      <c r="AU103" s="23" t="s">
        <v>81</v>
      </c>
      <c r="AY103" s="23" t="s">
        <v>168</v>
      </c>
      <c r="BE103" s="202">
        <f>IF(N103="základní",J103,0)</f>
        <v>0</v>
      </c>
      <c r="BF103" s="202">
        <f>IF(N103="snížená",J103,0)</f>
        <v>0</v>
      </c>
      <c r="BG103" s="202">
        <f>IF(N103="zákl. přenesená",J103,0)</f>
        <v>0</v>
      </c>
      <c r="BH103" s="202">
        <f>IF(N103="sníž. přenesená",J103,0)</f>
        <v>0</v>
      </c>
      <c r="BI103" s="202">
        <f>IF(N103="nulová",J103,0)</f>
        <v>0</v>
      </c>
      <c r="BJ103" s="23" t="s">
        <v>79</v>
      </c>
      <c r="BK103" s="202">
        <f>ROUND(I103*H103,2)</f>
        <v>0</v>
      </c>
      <c r="BL103" s="23" t="s">
        <v>175</v>
      </c>
      <c r="BM103" s="23" t="s">
        <v>2371</v>
      </c>
    </row>
    <row r="104" spans="2:65" s="10" customFormat="1" ht="29.85" customHeight="1">
      <c r="B104" s="175"/>
      <c r="C104" s="176"/>
      <c r="D104" s="177" t="s">
        <v>70</v>
      </c>
      <c r="E104" s="189" t="s">
        <v>2372</v>
      </c>
      <c r="F104" s="189" t="s">
        <v>2373</v>
      </c>
      <c r="G104" s="176"/>
      <c r="H104" s="176"/>
      <c r="I104" s="179"/>
      <c r="J104" s="190">
        <f>BK104</f>
        <v>0</v>
      </c>
      <c r="K104" s="176"/>
      <c r="L104" s="181"/>
      <c r="M104" s="182"/>
      <c r="N104" s="183"/>
      <c r="O104" s="183"/>
      <c r="P104" s="184">
        <f>SUM(P105:P106)</f>
        <v>0</v>
      </c>
      <c r="Q104" s="183"/>
      <c r="R104" s="184">
        <f>SUM(R105:R106)</f>
        <v>0</v>
      </c>
      <c r="S104" s="183"/>
      <c r="T104" s="185">
        <f>SUM(T105:T106)</f>
        <v>0</v>
      </c>
      <c r="AR104" s="186" t="s">
        <v>192</v>
      </c>
      <c r="AT104" s="187" t="s">
        <v>70</v>
      </c>
      <c r="AU104" s="187" t="s">
        <v>79</v>
      </c>
      <c r="AY104" s="186" t="s">
        <v>168</v>
      </c>
      <c r="BK104" s="188">
        <f>SUM(BK105:BK106)</f>
        <v>0</v>
      </c>
    </row>
    <row r="105" spans="2:65" s="1" customFormat="1" ht="16.5" customHeight="1">
      <c r="B105" s="40"/>
      <c r="C105" s="191" t="s">
        <v>239</v>
      </c>
      <c r="D105" s="191" t="s">
        <v>170</v>
      </c>
      <c r="E105" s="192" t="s">
        <v>2374</v>
      </c>
      <c r="F105" s="193" t="s">
        <v>2375</v>
      </c>
      <c r="G105" s="194" t="s">
        <v>772</v>
      </c>
      <c r="H105" s="195">
        <v>1</v>
      </c>
      <c r="I105" s="196"/>
      <c r="J105" s="197">
        <f>ROUND(I105*H105,2)</f>
        <v>0</v>
      </c>
      <c r="K105" s="193" t="s">
        <v>21</v>
      </c>
      <c r="L105" s="60"/>
      <c r="M105" s="198" t="s">
        <v>21</v>
      </c>
      <c r="N105" s="199" t="s">
        <v>42</v>
      </c>
      <c r="O105" s="41"/>
      <c r="P105" s="200">
        <f>O105*H105</f>
        <v>0</v>
      </c>
      <c r="Q105" s="200">
        <v>0</v>
      </c>
      <c r="R105" s="200">
        <f>Q105*H105</f>
        <v>0</v>
      </c>
      <c r="S105" s="200">
        <v>0</v>
      </c>
      <c r="T105" s="201">
        <f>S105*H105</f>
        <v>0</v>
      </c>
      <c r="AR105" s="23" t="s">
        <v>175</v>
      </c>
      <c r="AT105" s="23" t="s">
        <v>170</v>
      </c>
      <c r="AU105" s="23" t="s">
        <v>81</v>
      </c>
      <c r="AY105" s="23" t="s">
        <v>168</v>
      </c>
      <c r="BE105" s="202">
        <f>IF(N105="základní",J105,0)</f>
        <v>0</v>
      </c>
      <c r="BF105" s="202">
        <f>IF(N105="snížená",J105,0)</f>
        <v>0</v>
      </c>
      <c r="BG105" s="202">
        <f>IF(N105="zákl. přenesená",J105,0)</f>
        <v>0</v>
      </c>
      <c r="BH105" s="202">
        <f>IF(N105="sníž. přenesená",J105,0)</f>
        <v>0</v>
      </c>
      <c r="BI105" s="202">
        <f>IF(N105="nulová",J105,0)</f>
        <v>0</v>
      </c>
      <c r="BJ105" s="23" t="s">
        <v>79</v>
      </c>
      <c r="BK105" s="202">
        <f>ROUND(I105*H105,2)</f>
        <v>0</v>
      </c>
      <c r="BL105" s="23" t="s">
        <v>175</v>
      </c>
      <c r="BM105" s="23" t="s">
        <v>2376</v>
      </c>
    </row>
    <row r="106" spans="2:65" s="1" customFormat="1" ht="16.5" customHeight="1">
      <c r="B106" s="40"/>
      <c r="C106" s="191" t="s">
        <v>10</v>
      </c>
      <c r="D106" s="191" t="s">
        <v>170</v>
      </c>
      <c r="E106" s="192" t="s">
        <v>2377</v>
      </c>
      <c r="F106" s="193" t="s">
        <v>2378</v>
      </c>
      <c r="G106" s="194" t="s">
        <v>772</v>
      </c>
      <c r="H106" s="195">
        <v>1</v>
      </c>
      <c r="I106" s="196"/>
      <c r="J106" s="197">
        <f>ROUND(I106*H106,2)</f>
        <v>0</v>
      </c>
      <c r="K106" s="193" t="s">
        <v>21</v>
      </c>
      <c r="L106" s="60"/>
      <c r="M106" s="198" t="s">
        <v>21</v>
      </c>
      <c r="N106" s="241" t="s">
        <v>42</v>
      </c>
      <c r="O106" s="239"/>
      <c r="P106" s="242">
        <f>O106*H106</f>
        <v>0</v>
      </c>
      <c r="Q106" s="242">
        <v>0</v>
      </c>
      <c r="R106" s="242">
        <f>Q106*H106</f>
        <v>0</v>
      </c>
      <c r="S106" s="242">
        <v>0</v>
      </c>
      <c r="T106" s="243">
        <f>S106*H106</f>
        <v>0</v>
      </c>
      <c r="AR106" s="23" t="s">
        <v>175</v>
      </c>
      <c r="AT106" s="23" t="s">
        <v>170</v>
      </c>
      <c r="AU106" s="23" t="s">
        <v>81</v>
      </c>
      <c r="AY106" s="23" t="s">
        <v>168</v>
      </c>
      <c r="BE106" s="202">
        <f>IF(N106="základní",J106,0)</f>
        <v>0</v>
      </c>
      <c r="BF106" s="202">
        <f>IF(N106="snížená",J106,0)</f>
        <v>0</v>
      </c>
      <c r="BG106" s="202">
        <f>IF(N106="zákl. přenesená",J106,0)</f>
        <v>0</v>
      </c>
      <c r="BH106" s="202">
        <f>IF(N106="sníž. přenesená",J106,0)</f>
        <v>0</v>
      </c>
      <c r="BI106" s="202">
        <f>IF(N106="nulová",J106,0)</f>
        <v>0</v>
      </c>
      <c r="BJ106" s="23" t="s">
        <v>79</v>
      </c>
      <c r="BK106" s="202">
        <f>ROUND(I106*H106,2)</f>
        <v>0</v>
      </c>
      <c r="BL106" s="23" t="s">
        <v>175</v>
      </c>
      <c r="BM106" s="23" t="s">
        <v>2379</v>
      </c>
    </row>
    <row r="107" spans="2:65" s="1" customFormat="1" ht="6.95" customHeight="1">
      <c r="B107" s="55"/>
      <c r="C107" s="56"/>
      <c r="D107" s="56"/>
      <c r="E107" s="56"/>
      <c r="F107" s="56"/>
      <c r="G107" s="56"/>
      <c r="H107" s="56"/>
      <c r="I107" s="138"/>
      <c r="J107" s="56"/>
      <c r="K107" s="56"/>
      <c r="L107" s="60"/>
    </row>
  </sheetData>
  <sheetProtection algorithmName="SHA-512" hashValue="SCaPBPRTqMpUdA/mhqUEp+R8Micn5XCkYR15zbS80VrEgL084q/iBvE6+a6e9/Y40hceG5EGjHWIrmdrmxaAKQ==" saltValue="bxZ75WrrmZgPyNDf30/NqT9W6jlxZgvVmz5Z/9AFq5yASt+P2TgMMv4hVKR30DF9mKAEpVii2l2VBxzwZuBS+g==" spinCount="100000" sheet="1" objects="1" scenarios="1" formatColumns="0" formatRows="0" autoFilter="0"/>
  <autoFilter ref="C82:K106"/>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0"/>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80</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140</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ROUND(SUM(BE82:BE179), 2)</f>
        <v>0</v>
      </c>
      <c r="G30" s="41"/>
      <c r="H30" s="41"/>
      <c r="I30" s="130">
        <v>0.21</v>
      </c>
      <c r="J30" s="129">
        <f>ROUND(ROUND((SUM(BE82:BE179)), 2)*I30, 2)</f>
        <v>0</v>
      </c>
      <c r="K30" s="44"/>
    </row>
    <row r="31" spans="2:11" s="1" customFormat="1" ht="14.45" customHeight="1">
      <c r="B31" s="40"/>
      <c r="C31" s="41"/>
      <c r="D31" s="41"/>
      <c r="E31" s="48" t="s">
        <v>43</v>
      </c>
      <c r="F31" s="129">
        <f>ROUND(SUM(BF82:BF179), 2)</f>
        <v>0</v>
      </c>
      <c r="G31" s="41"/>
      <c r="H31" s="41"/>
      <c r="I31" s="130">
        <v>0.15</v>
      </c>
      <c r="J31" s="129">
        <f>ROUND(ROUND((SUM(BF82:BF179)), 2)*I31, 2)</f>
        <v>0</v>
      </c>
      <c r="K31" s="44"/>
    </row>
    <row r="32" spans="2:11" s="1" customFormat="1" ht="14.45" hidden="1" customHeight="1">
      <c r="B32" s="40"/>
      <c r="C32" s="41"/>
      <c r="D32" s="41"/>
      <c r="E32" s="48" t="s">
        <v>44</v>
      </c>
      <c r="F32" s="129">
        <f>ROUND(SUM(BG82:BG179), 2)</f>
        <v>0</v>
      </c>
      <c r="G32" s="41"/>
      <c r="H32" s="41"/>
      <c r="I32" s="130">
        <v>0.21</v>
      </c>
      <c r="J32" s="129">
        <v>0</v>
      </c>
      <c r="K32" s="44"/>
    </row>
    <row r="33" spans="2:11" s="1" customFormat="1" ht="14.45" hidden="1" customHeight="1">
      <c r="B33" s="40"/>
      <c r="C33" s="41"/>
      <c r="D33" s="41"/>
      <c r="E33" s="48" t="s">
        <v>45</v>
      </c>
      <c r="F33" s="129">
        <f>ROUND(SUM(BH82:BH179), 2)</f>
        <v>0</v>
      </c>
      <c r="G33" s="41"/>
      <c r="H33" s="41"/>
      <c r="I33" s="130">
        <v>0.15</v>
      </c>
      <c r="J33" s="129">
        <v>0</v>
      </c>
      <c r="K33" s="44"/>
    </row>
    <row r="34" spans="2:11" s="1" customFormat="1" ht="14.45" hidden="1" customHeight="1">
      <c r="B34" s="40"/>
      <c r="C34" s="41"/>
      <c r="D34" s="41"/>
      <c r="E34" s="48" t="s">
        <v>46</v>
      </c>
      <c r="F34" s="129">
        <f>ROUND(SUM(BI82:BI179),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SO 100 - Bourací práce a zpevněné plochy</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Praha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J82</f>
        <v>0</v>
      </c>
      <c r="K56" s="44"/>
      <c r="AU56" s="23" t="s">
        <v>145</v>
      </c>
    </row>
    <row r="57" spans="2:47" s="7" customFormat="1" ht="24.95" customHeight="1">
      <c r="B57" s="148"/>
      <c r="C57" s="149"/>
      <c r="D57" s="150" t="s">
        <v>146</v>
      </c>
      <c r="E57" s="151"/>
      <c r="F57" s="151"/>
      <c r="G57" s="151"/>
      <c r="H57" s="151"/>
      <c r="I57" s="152"/>
      <c r="J57" s="153">
        <f>J83</f>
        <v>0</v>
      </c>
      <c r="K57" s="154"/>
    </row>
    <row r="58" spans="2:47" s="8" customFormat="1" ht="19.899999999999999" customHeight="1">
      <c r="B58" s="155"/>
      <c r="C58" s="156"/>
      <c r="D58" s="157" t="s">
        <v>147</v>
      </c>
      <c r="E58" s="158"/>
      <c r="F58" s="158"/>
      <c r="G58" s="158"/>
      <c r="H58" s="158"/>
      <c r="I58" s="159"/>
      <c r="J58" s="160">
        <f>J84</f>
        <v>0</v>
      </c>
      <c r="K58" s="161"/>
    </row>
    <row r="59" spans="2:47" s="8" customFormat="1" ht="19.899999999999999" customHeight="1">
      <c r="B59" s="155"/>
      <c r="C59" s="156"/>
      <c r="D59" s="157" t="s">
        <v>148</v>
      </c>
      <c r="E59" s="158"/>
      <c r="F59" s="158"/>
      <c r="G59" s="158"/>
      <c r="H59" s="158"/>
      <c r="I59" s="159"/>
      <c r="J59" s="160">
        <f>J119</f>
        <v>0</v>
      </c>
      <c r="K59" s="161"/>
    </row>
    <row r="60" spans="2:47" s="8" customFormat="1" ht="19.899999999999999" customHeight="1">
      <c r="B60" s="155"/>
      <c r="C60" s="156"/>
      <c r="D60" s="157" t="s">
        <v>149</v>
      </c>
      <c r="E60" s="158"/>
      <c r="F60" s="158"/>
      <c r="G60" s="158"/>
      <c r="H60" s="158"/>
      <c r="I60" s="159"/>
      <c r="J60" s="160">
        <f>J137</f>
        <v>0</v>
      </c>
      <c r="K60" s="161"/>
    </row>
    <row r="61" spans="2:47" s="8" customFormat="1" ht="19.899999999999999" customHeight="1">
      <c r="B61" s="155"/>
      <c r="C61" s="156"/>
      <c r="D61" s="157" t="s">
        <v>150</v>
      </c>
      <c r="E61" s="158"/>
      <c r="F61" s="158"/>
      <c r="G61" s="158"/>
      <c r="H61" s="158"/>
      <c r="I61" s="159"/>
      <c r="J61" s="160">
        <f>J154</f>
        <v>0</v>
      </c>
      <c r="K61" s="161"/>
    </row>
    <row r="62" spans="2:47" s="8" customFormat="1" ht="19.899999999999999" customHeight="1">
      <c r="B62" s="155"/>
      <c r="C62" s="156"/>
      <c r="D62" s="157" t="s">
        <v>151</v>
      </c>
      <c r="E62" s="158"/>
      <c r="F62" s="158"/>
      <c r="G62" s="158"/>
      <c r="H62" s="158"/>
      <c r="I62" s="159"/>
      <c r="J62" s="160">
        <f>J175</f>
        <v>0</v>
      </c>
      <c r="K62" s="161"/>
    </row>
    <row r="63" spans="2:47" s="1" customFormat="1" ht="21.75" customHeight="1">
      <c r="B63" s="40"/>
      <c r="C63" s="41"/>
      <c r="D63" s="41"/>
      <c r="E63" s="41"/>
      <c r="F63" s="41"/>
      <c r="G63" s="41"/>
      <c r="H63" s="41"/>
      <c r="I63" s="117"/>
      <c r="J63" s="41"/>
      <c r="K63" s="44"/>
    </row>
    <row r="64" spans="2:47"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0000000000003" customHeight="1">
      <c r="B69" s="40"/>
      <c r="C69" s="61" t="s">
        <v>152</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16.5" customHeight="1">
      <c r="B72" s="40"/>
      <c r="C72" s="62"/>
      <c r="D72" s="62"/>
      <c r="E72" s="378" t="str">
        <f>E7</f>
        <v>Náměstí Hloubětín</v>
      </c>
      <c r="F72" s="379"/>
      <c r="G72" s="379"/>
      <c r="H72" s="379"/>
      <c r="I72" s="162"/>
      <c r="J72" s="62"/>
      <c r="K72" s="62"/>
      <c r="L72" s="60"/>
    </row>
    <row r="73" spans="2:12" s="1" customFormat="1" ht="14.45" customHeight="1">
      <c r="B73" s="40"/>
      <c r="C73" s="64" t="s">
        <v>139</v>
      </c>
      <c r="D73" s="62"/>
      <c r="E73" s="62"/>
      <c r="F73" s="62"/>
      <c r="G73" s="62"/>
      <c r="H73" s="62"/>
      <c r="I73" s="162"/>
      <c r="J73" s="62"/>
      <c r="K73" s="62"/>
      <c r="L73" s="60"/>
    </row>
    <row r="74" spans="2:12" s="1" customFormat="1" ht="17.25" customHeight="1">
      <c r="B74" s="40"/>
      <c r="C74" s="62"/>
      <c r="D74" s="62"/>
      <c r="E74" s="353" t="str">
        <f>E9</f>
        <v>SO 100 - Bourací práce a zpevněné plochy</v>
      </c>
      <c r="F74" s="380"/>
      <c r="G74" s="380"/>
      <c r="H74" s="380"/>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23</v>
      </c>
      <c r="D76" s="62"/>
      <c r="E76" s="62"/>
      <c r="F76" s="163" t="str">
        <f>F12</f>
        <v xml:space="preserve">Praha </v>
      </c>
      <c r="G76" s="62"/>
      <c r="H76" s="62"/>
      <c r="I76" s="164" t="s">
        <v>25</v>
      </c>
      <c r="J76" s="72" t="str">
        <f>IF(J12="","",J12)</f>
        <v>6. 6. 2018</v>
      </c>
      <c r="K76" s="62"/>
      <c r="L76" s="60"/>
    </row>
    <row r="77" spans="2:12" s="1" customFormat="1" ht="6.95" customHeight="1">
      <c r="B77" s="40"/>
      <c r="C77" s="62"/>
      <c r="D77" s="62"/>
      <c r="E77" s="62"/>
      <c r="F77" s="62"/>
      <c r="G77" s="62"/>
      <c r="H77" s="62"/>
      <c r="I77" s="162"/>
      <c r="J77" s="62"/>
      <c r="K77" s="62"/>
      <c r="L77" s="60"/>
    </row>
    <row r="78" spans="2:12" s="1" customFormat="1">
      <c r="B78" s="40"/>
      <c r="C78" s="64" t="s">
        <v>27</v>
      </c>
      <c r="D78" s="62"/>
      <c r="E78" s="62"/>
      <c r="F78" s="163" t="str">
        <f>E15</f>
        <v xml:space="preserve"> </v>
      </c>
      <c r="G78" s="62"/>
      <c r="H78" s="62"/>
      <c r="I78" s="164" t="s">
        <v>33</v>
      </c>
      <c r="J78" s="163" t="str">
        <f>E21</f>
        <v xml:space="preserve"> </v>
      </c>
      <c r="K78" s="62"/>
      <c r="L78" s="60"/>
    </row>
    <row r="79" spans="2:12" s="1" customFormat="1" ht="14.45" customHeight="1">
      <c r="B79" s="40"/>
      <c r="C79" s="64" t="s">
        <v>31</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65" s="9" customFormat="1" ht="29.25" customHeight="1">
      <c r="B81" s="165"/>
      <c r="C81" s="166" t="s">
        <v>153</v>
      </c>
      <c r="D81" s="167" t="s">
        <v>56</v>
      </c>
      <c r="E81" s="167" t="s">
        <v>52</v>
      </c>
      <c r="F81" s="167" t="s">
        <v>154</v>
      </c>
      <c r="G81" s="167" t="s">
        <v>155</v>
      </c>
      <c r="H81" s="167" t="s">
        <v>156</v>
      </c>
      <c r="I81" s="168" t="s">
        <v>157</v>
      </c>
      <c r="J81" s="167" t="s">
        <v>143</v>
      </c>
      <c r="K81" s="169" t="s">
        <v>158</v>
      </c>
      <c r="L81" s="170"/>
      <c r="M81" s="80" t="s">
        <v>159</v>
      </c>
      <c r="N81" s="81" t="s">
        <v>41</v>
      </c>
      <c r="O81" s="81" t="s">
        <v>160</v>
      </c>
      <c r="P81" s="81" t="s">
        <v>161</v>
      </c>
      <c r="Q81" s="81" t="s">
        <v>162</v>
      </c>
      <c r="R81" s="81" t="s">
        <v>163</v>
      </c>
      <c r="S81" s="81" t="s">
        <v>164</v>
      </c>
      <c r="T81" s="82" t="s">
        <v>165</v>
      </c>
    </row>
    <row r="82" spans="2:65" s="1" customFormat="1" ht="29.25" customHeight="1">
      <c r="B82" s="40"/>
      <c r="C82" s="86" t="s">
        <v>144</v>
      </c>
      <c r="D82" s="62"/>
      <c r="E82" s="62"/>
      <c r="F82" s="62"/>
      <c r="G82" s="62"/>
      <c r="H82" s="62"/>
      <c r="I82" s="162"/>
      <c r="J82" s="171">
        <f>BK82</f>
        <v>0</v>
      </c>
      <c r="K82" s="62"/>
      <c r="L82" s="60"/>
      <c r="M82" s="83"/>
      <c r="N82" s="84"/>
      <c r="O82" s="84"/>
      <c r="P82" s="172">
        <f>P83</f>
        <v>0</v>
      </c>
      <c r="Q82" s="84"/>
      <c r="R82" s="172">
        <f>R83</f>
        <v>2273.7330198</v>
      </c>
      <c r="S82" s="84"/>
      <c r="T82" s="173">
        <f>T83</f>
        <v>8007.03</v>
      </c>
      <c r="AT82" s="23" t="s">
        <v>70</v>
      </c>
      <c r="AU82" s="23" t="s">
        <v>145</v>
      </c>
      <c r="BK82" s="174">
        <f>BK83</f>
        <v>0</v>
      </c>
    </row>
    <row r="83" spans="2:65" s="10" customFormat="1" ht="37.35" customHeight="1">
      <c r="B83" s="175"/>
      <c r="C83" s="176"/>
      <c r="D83" s="177" t="s">
        <v>70</v>
      </c>
      <c r="E83" s="178" t="s">
        <v>166</v>
      </c>
      <c r="F83" s="178" t="s">
        <v>167</v>
      </c>
      <c r="G83" s="176"/>
      <c r="H83" s="176"/>
      <c r="I83" s="179"/>
      <c r="J83" s="180">
        <f>BK83</f>
        <v>0</v>
      </c>
      <c r="K83" s="176"/>
      <c r="L83" s="181"/>
      <c r="M83" s="182"/>
      <c r="N83" s="183"/>
      <c r="O83" s="183"/>
      <c r="P83" s="184">
        <f>P84+P119+P137+P154+P175</f>
        <v>0</v>
      </c>
      <c r="Q83" s="183"/>
      <c r="R83" s="184">
        <f>R84+R119+R137+R154+R175</f>
        <v>2273.7330198</v>
      </c>
      <c r="S83" s="183"/>
      <c r="T83" s="185">
        <f>T84+T119+T137+T154+T175</f>
        <v>8007.03</v>
      </c>
      <c r="AR83" s="186" t="s">
        <v>79</v>
      </c>
      <c r="AT83" s="187" t="s">
        <v>70</v>
      </c>
      <c r="AU83" s="187" t="s">
        <v>71</v>
      </c>
      <c r="AY83" s="186" t="s">
        <v>168</v>
      </c>
      <c r="BK83" s="188">
        <f>BK84+BK119+BK137+BK154+BK175</f>
        <v>0</v>
      </c>
    </row>
    <row r="84" spans="2:65" s="10" customFormat="1" ht="19.899999999999999" customHeight="1">
      <c r="B84" s="175"/>
      <c r="C84" s="176"/>
      <c r="D84" s="177" t="s">
        <v>70</v>
      </c>
      <c r="E84" s="189" t="s">
        <v>79</v>
      </c>
      <c r="F84" s="189" t="s">
        <v>169</v>
      </c>
      <c r="G84" s="176"/>
      <c r="H84" s="176"/>
      <c r="I84" s="179"/>
      <c r="J84" s="190">
        <f>BK84</f>
        <v>0</v>
      </c>
      <c r="K84" s="176"/>
      <c r="L84" s="181"/>
      <c r="M84" s="182"/>
      <c r="N84" s="183"/>
      <c r="O84" s="183"/>
      <c r="P84" s="184">
        <f>SUM(P85:P118)</f>
        <v>0</v>
      </c>
      <c r="Q84" s="183"/>
      <c r="R84" s="184">
        <f>SUM(R85:R118)</f>
        <v>0</v>
      </c>
      <c r="S84" s="183"/>
      <c r="T84" s="185">
        <f>SUM(T85:T118)</f>
        <v>6627.33</v>
      </c>
      <c r="AR84" s="186" t="s">
        <v>79</v>
      </c>
      <c r="AT84" s="187" t="s">
        <v>70</v>
      </c>
      <c r="AU84" s="187" t="s">
        <v>79</v>
      </c>
      <c r="AY84" s="186" t="s">
        <v>168</v>
      </c>
      <c r="BK84" s="188">
        <f>SUM(BK85:BK118)</f>
        <v>0</v>
      </c>
    </row>
    <row r="85" spans="2:65" s="1" customFormat="1" ht="51" customHeight="1">
      <c r="B85" s="40"/>
      <c r="C85" s="191" t="s">
        <v>79</v>
      </c>
      <c r="D85" s="191" t="s">
        <v>170</v>
      </c>
      <c r="E85" s="192" t="s">
        <v>171</v>
      </c>
      <c r="F85" s="193" t="s">
        <v>172</v>
      </c>
      <c r="G85" s="194" t="s">
        <v>173</v>
      </c>
      <c r="H85" s="195">
        <v>4770</v>
      </c>
      <c r="I85" s="196"/>
      <c r="J85" s="197">
        <f>ROUND(I85*H85,2)</f>
        <v>0</v>
      </c>
      <c r="K85" s="193" t="s">
        <v>174</v>
      </c>
      <c r="L85" s="60"/>
      <c r="M85" s="198" t="s">
        <v>21</v>
      </c>
      <c r="N85" s="199" t="s">
        <v>42</v>
      </c>
      <c r="O85" s="41"/>
      <c r="P85" s="200">
        <f>O85*H85</f>
        <v>0</v>
      </c>
      <c r="Q85" s="200">
        <v>0</v>
      </c>
      <c r="R85" s="200">
        <f>Q85*H85</f>
        <v>0</v>
      </c>
      <c r="S85" s="200">
        <v>0.3</v>
      </c>
      <c r="T85" s="201">
        <f>S85*H85</f>
        <v>1431</v>
      </c>
      <c r="AR85" s="23" t="s">
        <v>175</v>
      </c>
      <c r="AT85" s="23" t="s">
        <v>170</v>
      </c>
      <c r="AU85" s="23" t="s">
        <v>81</v>
      </c>
      <c r="AY85" s="23" t="s">
        <v>168</v>
      </c>
      <c r="BE85" s="202">
        <f>IF(N85="základní",J85,0)</f>
        <v>0</v>
      </c>
      <c r="BF85" s="202">
        <f>IF(N85="snížená",J85,0)</f>
        <v>0</v>
      </c>
      <c r="BG85" s="202">
        <f>IF(N85="zákl. přenesená",J85,0)</f>
        <v>0</v>
      </c>
      <c r="BH85" s="202">
        <f>IF(N85="sníž. přenesená",J85,0)</f>
        <v>0</v>
      </c>
      <c r="BI85" s="202">
        <f>IF(N85="nulová",J85,0)</f>
        <v>0</v>
      </c>
      <c r="BJ85" s="23" t="s">
        <v>79</v>
      </c>
      <c r="BK85" s="202">
        <f>ROUND(I85*H85,2)</f>
        <v>0</v>
      </c>
      <c r="BL85" s="23" t="s">
        <v>175</v>
      </c>
      <c r="BM85" s="23" t="s">
        <v>176</v>
      </c>
    </row>
    <row r="86" spans="2:65" s="1" customFormat="1" ht="243">
      <c r="B86" s="40"/>
      <c r="C86" s="62"/>
      <c r="D86" s="203" t="s">
        <v>177</v>
      </c>
      <c r="E86" s="62"/>
      <c r="F86" s="204" t="s">
        <v>178</v>
      </c>
      <c r="G86" s="62"/>
      <c r="H86" s="62"/>
      <c r="I86" s="162"/>
      <c r="J86" s="62"/>
      <c r="K86" s="62"/>
      <c r="L86" s="60"/>
      <c r="M86" s="205"/>
      <c r="N86" s="41"/>
      <c r="O86" s="41"/>
      <c r="P86" s="41"/>
      <c r="Q86" s="41"/>
      <c r="R86" s="41"/>
      <c r="S86" s="41"/>
      <c r="T86" s="77"/>
      <c r="AT86" s="23" t="s">
        <v>177</v>
      </c>
      <c r="AU86" s="23" t="s">
        <v>81</v>
      </c>
    </row>
    <row r="87" spans="2:65" s="1" customFormat="1" ht="51" customHeight="1">
      <c r="B87" s="40"/>
      <c r="C87" s="191" t="s">
        <v>81</v>
      </c>
      <c r="D87" s="191" t="s">
        <v>170</v>
      </c>
      <c r="E87" s="192" t="s">
        <v>179</v>
      </c>
      <c r="F87" s="193" t="s">
        <v>180</v>
      </c>
      <c r="G87" s="194" t="s">
        <v>173</v>
      </c>
      <c r="H87" s="195">
        <v>954</v>
      </c>
      <c r="I87" s="196"/>
      <c r="J87" s="197">
        <f>ROUND(I87*H87,2)</f>
        <v>0</v>
      </c>
      <c r="K87" s="193" t="s">
        <v>174</v>
      </c>
      <c r="L87" s="60"/>
      <c r="M87" s="198" t="s">
        <v>21</v>
      </c>
      <c r="N87" s="199" t="s">
        <v>42</v>
      </c>
      <c r="O87" s="41"/>
      <c r="P87" s="200">
        <f>O87*H87</f>
        <v>0</v>
      </c>
      <c r="Q87" s="200">
        <v>0</v>
      </c>
      <c r="R87" s="200">
        <f>Q87*H87</f>
        <v>0</v>
      </c>
      <c r="S87" s="200">
        <v>0.44</v>
      </c>
      <c r="T87" s="201">
        <f>S87*H87</f>
        <v>419.76</v>
      </c>
      <c r="AR87" s="23" t="s">
        <v>175</v>
      </c>
      <c r="AT87" s="23" t="s">
        <v>170</v>
      </c>
      <c r="AU87" s="23" t="s">
        <v>81</v>
      </c>
      <c r="AY87" s="23" t="s">
        <v>168</v>
      </c>
      <c r="BE87" s="202">
        <f>IF(N87="základní",J87,0)</f>
        <v>0</v>
      </c>
      <c r="BF87" s="202">
        <f>IF(N87="snížená",J87,0)</f>
        <v>0</v>
      </c>
      <c r="BG87" s="202">
        <f>IF(N87="zákl. přenesená",J87,0)</f>
        <v>0</v>
      </c>
      <c r="BH87" s="202">
        <f>IF(N87="sníž. přenesená",J87,0)</f>
        <v>0</v>
      </c>
      <c r="BI87" s="202">
        <f>IF(N87="nulová",J87,0)</f>
        <v>0</v>
      </c>
      <c r="BJ87" s="23" t="s">
        <v>79</v>
      </c>
      <c r="BK87" s="202">
        <f>ROUND(I87*H87,2)</f>
        <v>0</v>
      </c>
      <c r="BL87" s="23" t="s">
        <v>175</v>
      </c>
      <c r="BM87" s="23" t="s">
        <v>181</v>
      </c>
    </row>
    <row r="88" spans="2:65" s="1" customFormat="1" ht="243">
      <c r="B88" s="40"/>
      <c r="C88" s="62"/>
      <c r="D88" s="203" t="s">
        <v>177</v>
      </c>
      <c r="E88" s="62"/>
      <c r="F88" s="204" t="s">
        <v>178</v>
      </c>
      <c r="G88" s="62"/>
      <c r="H88" s="62"/>
      <c r="I88" s="162"/>
      <c r="J88" s="62"/>
      <c r="K88" s="62"/>
      <c r="L88" s="60"/>
      <c r="M88" s="205"/>
      <c r="N88" s="41"/>
      <c r="O88" s="41"/>
      <c r="P88" s="41"/>
      <c r="Q88" s="41"/>
      <c r="R88" s="41"/>
      <c r="S88" s="41"/>
      <c r="T88" s="77"/>
      <c r="AT88" s="23" t="s">
        <v>177</v>
      </c>
      <c r="AU88" s="23" t="s">
        <v>81</v>
      </c>
    </row>
    <row r="89" spans="2:65" s="11" customFormat="1" ht="13.5">
      <c r="B89" s="206"/>
      <c r="C89" s="207"/>
      <c r="D89" s="203" t="s">
        <v>182</v>
      </c>
      <c r="E89" s="208" t="s">
        <v>21</v>
      </c>
      <c r="F89" s="209" t="s">
        <v>183</v>
      </c>
      <c r="G89" s="207"/>
      <c r="H89" s="210">
        <v>954</v>
      </c>
      <c r="I89" s="211"/>
      <c r="J89" s="207"/>
      <c r="K89" s="207"/>
      <c r="L89" s="212"/>
      <c r="M89" s="213"/>
      <c r="N89" s="214"/>
      <c r="O89" s="214"/>
      <c r="P89" s="214"/>
      <c r="Q89" s="214"/>
      <c r="R89" s="214"/>
      <c r="S89" s="214"/>
      <c r="T89" s="215"/>
      <c r="AT89" s="216" t="s">
        <v>182</v>
      </c>
      <c r="AU89" s="216" t="s">
        <v>81</v>
      </c>
      <c r="AV89" s="11" t="s">
        <v>81</v>
      </c>
      <c r="AW89" s="11" t="s">
        <v>34</v>
      </c>
      <c r="AX89" s="11" t="s">
        <v>71</v>
      </c>
      <c r="AY89" s="216" t="s">
        <v>168</v>
      </c>
    </row>
    <row r="90" spans="2:65" s="12" customFormat="1" ht="13.5">
      <c r="B90" s="217"/>
      <c r="C90" s="218"/>
      <c r="D90" s="203" t="s">
        <v>182</v>
      </c>
      <c r="E90" s="219" t="s">
        <v>21</v>
      </c>
      <c r="F90" s="220" t="s">
        <v>184</v>
      </c>
      <c r="G90" s="218"/>
      <c r="H90" s="221">
        <v>954</v>
      </c>
      <c r="I90" s="222"/>
      <c r="J90" s="218"/>
      <c r="K90" s="218"/>
      <c r="L90" s="223"/>
      <c r="M90" s="224"/>
      <c r="N90" s="225"/>
      <c r="O90" s="225"/>
      <c r="P90" s="225"/>
      <c r="Q90" s="225"/>
      <c r="R90" s="225"/>
      <c r="S90" s="225"/>
      <c r="T90" s="226"/>
      <c r="AT90" s="227" t="s">
        <v>182</v>
      </c>
      <c r="AU90" s="227" t="s">
        <v>81</v>
      </c>
      <c r="AV90" s="12" t="s">
        <v>175</v>
      </c>
      <c r="AW90" s="12" t="s">
        <v>34</v>
      </c>
      <c r="AX90" s="12" t="s">
        <v>79</v>
      </c>
      <c r="AY90" s="227" t="s">
        <v>168</v>
      </c>
    </row>
    <row r="91" spans="2:65" s="1" customFormat="1" ht="38.25" customHeight="1">
      <c r="B91" s="40"/>
      <c r="C91" s="191" t="s">
        <v>185</v>
      </c>
      <c r="D91" s="191" t="s">
        <v>170</v>
      </c>
      <c r="E91" s="192" t="s">
        <v>186</v>
      </c>
      <c r="F91" s="193" t="s">
        <v>187</v>
      </c>
      <c r="G91" s="194" t="s">
        <v>173</v>
      </c>
      <c r="H91" s="195">
        <v>4770</v>
      </c>
      <c r="I91" s="196"/>
      <c r="J91" s="197">
        <f>ROUND(I91*H91,2)</f>
        <v>0</v>
      </c>
      <c r="K91" s="193" t="s">
        <v>174</v>
      </c>
      <c r="L91" s="60"/>
      <c r="M91" s="198" t="s">
        <v>21</v>
      </c>
      <c r="N91" s="199" t="s">
        <v>42</v>
      </c>
      <c r="O91" s="41"/>
      <c r="P91" s="200">
        <f>O91*H91</f>
        <v>0</v>
      </c>
      <c r="Q91" s="200">
        <v>0</v>
      </c>
      <c r="R91" s="200">
        <f>Q91*H91</f>
        <v>0</v>
      </c>
      <c r="S91" s="200">
        <v>0.625</v>
      </c>
      <c r="T91" s="201">
        <f>S91*H91</f>
        <v>2981.25</v>
      </c>
      <c r="AR91" s="23" t="s">
        <v>175</v>
      </c>
      <c r="AT91" s="23" t="s">
        <v>170</v>
      </c>
      <c r="AU91" s="23" t="s">
        <v>81</v>
      </c>
      <c r="AY91" s="23" t="s">
        <v>168</v>
      </c>
      <c r="BE91" s="202">
        <f>IF(N91="základní",J91,0)</f>
        <v>0</v>
      </c>
      <c r="BF91" s="202">
        <f>IF(N91="snížená",J91,0)</f>
        <v>0</v>
      </c>
      <c r="BG91" s="202">
        <f>IF(N91="zákl. přenesená",J91,0)</f>
        <v>0</v>
      </c>
      <c r="BH91" s="202">
        <f>IF(N91="sníž. přenesená",J91,0)</f>
        <v>0</v>
      </c>
      <c r="BI91" s="202">
        <f>IF(N91="nulová",J91,0)</f>
        <v>0</v>
      </c>
      <c r="BJ91" s="23" t="s">
        <v>79</v>
      </c>
      <c r="BK91" s="202">
        <f>ROUND(I91*H91,2)</f>
        <v>0</v>
      </c>
      <c r="BL91" s="23" t="s">
        <v>175</v>
      </c>
      <c r="BM91" s="23" t="s">
        <v>188</v>
      </c>
    </row>
    <row r="92" spans="2:65" s="1" customFormat="1" ht="243">
      <c r="B92" s="40"/>
      <c r="C92" s="62"/>
      <c r="D92" s="203" t="s">
        <v>177</v>
      </c>
      <c r="E92" s="62"/>
      <c r="F92" s="204" t="s">
        <v>178</v>
      </c>
      <c r="G92" s="62"/>
      <c r="H92" s="62"/>
      <c r="I92" s="162"/>
      <c r="J92" s="62"/>
      <c r="K92" s="62"/>
      <c r="L92" s="60"/>
      <c r="M92" s="205"/>
      <c r="N92" s="41"/>
      <c r="O92" s="41"/>
      <c r="P92" s="41"/>
      <c r="Q92" s="41"/>
      <c r="R92" s="41"/>
      <c r="S92" s="41"/>
      <c r="T92" s="77"/>
      <c r="AT92" s="23" t="s">
        <v>177</v>
      </c>
      <c r="AU92" s="23" t="s">
        <v>81</v>
      </c>
    </row>
    <row r="93" spans="2:65" s="1" customFormat="1" ht="38.25" customHeight="1">
      <c r="B93" s="40"/>
      <c r="C93" s="191" t="s">
        <v>175</v>
      </c>
      <c r="D93" s="191" t="s">
        <v>170</v>
      </c>
      <c r="E93" s="192" t="s">
        <v>189</v>
      </c>
      <c r="F93" s="193" t="s">
        <v>190</v>
      </c>
      <c r="G93" s="194" t="s">
        <v>173</v>
      </c>
      <c r="H93" s="195">
        <v>4770</v>
      </c>
      <c r="I93" s="196"/>
      <c r="J93" s="197">
        <f>ROUND(I93*H93,2)</f>
        <v>0</v>
      </c>
      <c r="K93" s="193" t="s">
        <v>174</v>
      </c>
      <c r="L93" s="60"/>
      <c r="M93" s="198" t="s">
        <v>21</v>
      </c>
      <c r="N93" s="199" t="s">
        <v>42</v>
      </c>
      <c r="O93" s="41"/>
      <c r="P93" s="200">
        <f>O93*H93</f>
        <v>0</v>
      </c>
      <c r="Q93" s="200">
        <v>0</v>
      </c>
      <c r="R93" s="200">
        <f>Q93*H93</f>
        <v>0</v>
      </c>
      <c r="S93" s="200">
        <v>0.316</v>
      </c>
      <c r="T93" s="201">
        <f>S93*H93</f>
        <v>1507.32</v>
      </c>
      <c r="AR93" s="23" t="s">
        <v>175</v>
      </c>
      <c r="AT93" s="23" t="s">
        <v>170</v>
      </c>
      <c r="AU93" s="23" t="s">
        <v>81</v>
      </c>
      <c r="AY93" s="23" t="s">
        <v>168</v>
      </c>
      <c r="BE93" s="202">
        <f>IF(N93="základní",J93,0)</f>
        <v>0</v>
      </c>
      <c r="BF93" s="202">
        <f>IF(N93="snížená",J93,0)</f>
        <v>0</v>
      </c>
      <c r="BG93" s="202">
        <f>IF(N93="zákl. přenesená",J93,0)</f>
        <v>0</v>
      </c>
      <c r="BH93" s="202">
        <f>IF(N93="sníž. přenesená",J93,0)</f>
        <v>0</v>
      </c>
      <c r="BI93" s="202">
        <f>IF(N93="nulová",J93,0)</f>
        <v>0</v>
      </c>
      <c r="BJ93" s="23" t="s">
        <v>79</v>
      </c>
      <c r="BK93" s="202">
        <f>ROUND(I93*H93,2)</f>
        <v>0</v>
      </c>
      <c r="BL93" s="23" t="s">
        <v>175</v>
      </c>
      <c r="BM93" s="23" t="s">
        <v>191</v>
      </c>
    </row>
    <row r="94" spans="2:65" s="1" customFormat="1" ht="243">
      <c r="B94" s="40"/>
      <c r="C94" s="62"/>
      <c r="D94" s="203" t="s">
        <v>177</v>
      </c>
      <c r="E94" s="62"/>
      <c r="F94" s="204" t="s">
        <v>178</v>
      </c>
      <c r="G94" s="62"/>
      <c r="H94" s="62"/>
      <c r="I94" s="162"/>
      <c r="J94" s="62"/>
      <c r="K94" s="62"/>
      <c r="L94" s="60"/>
      <c r="M94" s="205"/>
      <c r="N94" s="41"/>
      <c r="O94" s="41"/>
      <c r="P94" s="41"/>
      <c r="Q94" s="41"/>
      <c r="R94" s="41"/>
      <c r="S94" s="41"/>
      <c r="T94" s="77"/>
      <c r="AT94" s="23" t="s">
        <v>177</v>
      </c>
      <c r="AU94" s="23" t="s">
        <v>81</v>
      </c>
    </row>
    <row r="95" spans="2:65" s="1" customFormat="1" ht="38.25" customHeight="1">
      <c r="B95" s="40"/>
      <c r="C95" s="191" t="s">
        <v>192</v>
      </c>
      <c r="D95" s="191" t="s">
        <v>170</v>
      </c>
      <c r="E95" s="192" t="s">
        <v>193</v>
      </c>
      <c r="F95" s="193" t="s">
        <v>194</v>
      </c>
      <c r="G95" s="194" t="s">
        <v>195</v>
      </c>
      <c r="H95" s="195">
        <v>1000</v>
      </c>
      <c r="I95" s="196"/>
      <c r="J95" s="197">
        <f>ROUND(I95*H95,2)</f>
        <v>0</v>
      </c>
      <c r="K95" s="193" t="s">
        <v>174</v>
      </c>
      <c r="L95" s="60"/>
      <c r="M95" s="198" t="s">
        <v>21</v>
      </c>
      <c r="N95" s="199" t="s">
        <v>42</v>
      </c>
      <c r="O95" s="41"/>
      <c r="P95" s="200">
        <f>O95*H95</f>
        <v>0</v>
      </c>
      <c r="Q95" s="200">
        <v>0</v>
      </c>
      <c r="R95" s="200">
        <f>Q95*H95</f>
        <v>0</v>
      </c>
      <c r="S95" s="200">
        <v>0.23</v>
      </c>
      <c r="T95" s="201">
        <f>S95*H95</f>
        <v>230</v>
      </c>
      <c r="AR95" s="23" t="s">
        <v>175</v>
      </c>
      <c r="AT95" s="23" t="s">
        <v>170</v>
      </c>
      <c r="AU95" s="23" t="s">
        <v>81</v>
      </c>
      <c r="AY95" s="23" t="s">
        <v>168</v>
      </c>
      <c r="BE95" s="202">
        <f>IF(N95="základní",J95,0)</f>
        <v>0</v>
      </c>
      <c r="BF95" s="202">
        <f>IF(N95="snížená",J95,0)</f>
        <v>0</v>
      </c>
      <c r="BG95" s="202">
        <f>IF(N95="zákl. přenesená",J95,0)</f>
        <v>0</v>
      </c>
      <c r="BH95" s="202">
        <f>IF(N95="sníž. přenesená",J95,0)</f>
        <v>0</v>
      </c>
      <c r="BI95" s="202">
        <f>IF(N95="nulová",J95,0)</f>
        <v>0</v>
      </c>
      <c r="BJ95" s="23" t="s">
        <v>79</v>
      </c>
      <c r="BK95" s="202">
        <f>ROUND(I95*H95,2)</f>
        <v>0</v>
      </c>
      <c r="BL95" s="23" t="s">
        <v>175</v>
      </c>
      <c r="BM95" s="23" t="s">
        <v>196</v>
      </c>
    </row>
    <row r="96" spans="2:65" s="1" customFormat="1" ht="148.5">
      <c r="B96" s="40"/>
      <c r="C96" s="62"/>
      <c r="D96" s="203" t="s">
        <v>177</v>
      </c>
      <c r="E96" s="62"/>
      <c r="F96" s="204" t="s">
        <v>197</v>
      </c>
      <c r="G96" s="62"/>
      <c r="H96" s="62"/>
      <c r="I96" s="162"/>
      <c r="J96" s="62"/>
      <c r="K96" s="62"/>
      <c r="L96" s="60"/>
      <c r="M96" s="205"/>
      <c r="N96" s="41"/>
      <c r="O96" s="41"/>
      <c r="P96" s="41"/>
      <c r="Q96" s="41"/>
      <c r="R96" s="41"/>
      <c r="S96" s="41"/>
      <c r="T96" s="77"/>
      <c r="AT96" s="23" t="s">
        <v>177</v>
      </c>
      <c r="AU96" s="23" t="s">
        <v>81</v>
      </c>
    </row>
    <row r="97" spans="2:65" s="1" customFormat="1" ht="38.25" customHeight="1">
      <c r="B97" s="40"/>
      <c r="C97" s="191" t="s">
        <v>198</v>
      </c>
      <c r="D97" s="191" t="s">
        <v>170</v>
      </c>
      <c r="E97" s="192" t="s">
        <v>199</v>
      </c>
      <c r="F97" s="193" t="s">
        <v>200</v>
      </c>
      <c r="G97" s="194" t="s">
        <v>195</v>
      </c>
      <c r="H97" s="195">
        <v>200</v>
      </c>
      <c r="I97" s="196"/>
      <c r="J97" s="197">
        <f>ROUND(I97*H97,2)</f>
        <v>0</v>
      </c>
      <c r="K97" s="193" t="s">
        <v>174</v>
      </c>
      <c r="L97" s="60"/>
      <c r="M97" s="198" t="s">
        <v>21</v>
      </c>
      <c r="N97" s="199" t="s">
        <v>42</v>
      </c>
      <c r="O97" s="41"/>
      <c r="P97" s="200">
        <f>O97*H97</f>
        <v>0</v>
      </c>
      <c r="Q97" s="200">
        <v>0</v>
      </c>
      <c r="R97" s="200">
        <f>Q97*H97</f>
        <v>0</v>
      </c>
      <c r="S97" s="200">
        <v>0.28999999999999998</v>
      </c>
      <c r="T97" s="201">
        <f>S97*H97</f>
        <v>57.999999999999993</v>
      </c>
      <c r="AR97" s="23" t="s">
        <v>175</v>
      </c>
      <c r="AT97" s="23" t="s">
        <v>170</v>
      </c>
      <c r="AU97" s="23" t="s">
        <v>81</v>
      </c>
      <c r="AY97" s="23" t="s">
        <v>168</v>
      </c>
      <c r="BE97" s="202">
        <f>IF(N97="základní",J97,0)</f>
        <v>0</v>
      </c>
      <c r="BF97" s="202">
        <f>IF(N97="snížená",J97,0)</f>
        <v>0</v>
      </c>
      <c r="BG97" s="202">
        <f>IF(N97="zákl. přenesená",J97,0)</f>
        <v>0</v>
      </c>
      <c r="BH97" s="202">
        <f>IF(N97="sníž. přenesená",J97,0)</f>
        <v>0</v>
      </c>
      <c r="BI97" s="202">
        <f>IF(N97="nulová",J97,0)</f>
        <v>0</v>
      </c>
      <c r="BJ97" s="23" t="s">
        <v>79</v>
      </c>
      <c r="BK97" s="202">
        <f>ROUND(I97*H97,2)</f>
        <v>0</v>
      </c>
      <c r="BL97" s="23" t="s">
        <v>175</v>
      </c>
      <c r="BM97" s="23" t="s">
        <v>201</v>
      </c>
    </row>
    <row r="98" spans="2:65" s="1" customFormat="1" ht="148.5">
      <c r="B98" s="40"/>
      <c r="C98" s="62"/>
      <c r="D98" s="203" t="s">
        <v>177</v>
      </c>
      <c r="E98" s="62"/>
      <c r="F98" s="204" t="s">
        <v>197</v>
      </c>
      <c r="G98" s="62"/>
      <c r="H98" s="62"/>
      <c r="I98" s="162"/>
      <c r="J98" s="62"/>
      <c r="K98" s="62"/>
      <c r="L98" s="60"/>
      <c r="M98" s="205"/>
      <c r="N98" s="41"/>
      <c r="O98" s="41"/>
      <c r="P98" s="41"/>
      <c r="Q98" s="41"/>
      <c r="R98" s="41"/>
      <c r="S98" s="41"/>
      <c r="T98" s="77"/>
      <c r="AT98" s="23" t="s">
        <v>177</v>
      </c>
      <c r="AU98" s="23" t="s">
        <v>81</v>
      </c>
    </row>
    <row r="99" spans="2:65" s="1" customFormat="1" ht="38.25" customHeight="1">
      <c r="B99" s="40"/>
      <c r="C99" s="191" t="s">
        <v>202</v>
      </c>
      <c r="D99" s="191" t="s">
        <v>170</v>
      </c>
      <c r="E99" s="192" t="s">
        <v>203</v>
      </c>
      <c r="F99" s="193" t="s">
        <v>204</v>
      </c>
      <c r="G99" s="194" t="s">
        <v>205</v>
      </c>
      <c r="H99" s="195">
        <v>600</v>
      </c>
      <c r="I99" s="196"/>
      <c r="J99" s="197">
        <f>ROUND(I99*H99,2)</f>
        <v>0</v>
      </c>
      <c r="K99" s="193" t="s">
        <v>174</v>
      </c>
      <c r="L99" s="60"/>
      <c r="M99" s="198" t="s">
        <v>21</v>
      </c>
      <c r="N99" s="199" t="s">
        <v>42</v>
      </c>
      <c r="O99" s="41"/>
      <c r="P99" s="200">
        <f>O99*H99</f>
        <v>0</v>
      </c>
      <c r="Q99" s="200">
        <v>0</v>
      </c>
      <c r="R99" s="200">
        <f>Q99*H99</f>
        <v>0</v>
      </c>
      <c r="S99" s="200">
        <v>0</v>
      </c>
      <c r="T99" s="201">
        <f>S99*H99</f>
        <v>0</v>
      </c>
      <c r="AR99" s="23" t="s">
        <v>175</v>
      </c>
      <c r="AT99" s="23" t="s">
        <v>170</v>
      </c>
      <c r="AU99" s="23" t="s">
        <v>81</v>
      </c>
      <c r="AY99" s="23" t="s">
        <v>168</v>
      </c>
      <c r="BE99" s="202">
        <f>IF(N99="základní",J99,0)</f>
        <v>0</v>
      </c>
      <c r="BF99" s="202">
        <f>IF(N99="snížená",J99,0)</f>
        <v>0</v>
      </c>
      <c r="BG99" s="202">
        <f>IF(N99="zákl. přenesená",J99,0)</f>
        <v>0</v>
      </c>
      <c r="BH99" s="202">
        <f>IF(N99="sníž. přenesená",J99,0)</f>
        <v>0</v>
      </c>
      <c r="BI99" s="202">
        <f>IF(N99="nulová",J99,0)</f>
        <v>0</v>
      </c>
      <c r="BJ99" s="23" t="s">
        <v>79</v>
      </c>
      <c r="BK99" s="202">
        <f>ROUND(I99*H99,2)</f>
        <v>0</v>
      </c>
      <c r="BL99" s="23" t="s">
        <v>175</v>
      </c>
      <c r="BM99" s="23" t="s">
        <v>206</v>
      </c>
    </row>
    <row r="100" spans="2:65" s="1" customFormat="1" ht="94.5">
      <c r="B100" s="40"/>
      <c r="C100" s="62"/>
      <c r="D100" s="203" t="s">
        <v>177</v>
      </c>
      <c r="E100" s="62"/>
      <c r="F100" s="204" t="s">
        <v>207</v>
      </c>
      <c r="G100" s="62"/>
      <c r="H100" s="62"/>
      <c r="I100" s="162"/>
      <c r="J100" s="62"/>
      <c r="K100" s="62"/>
      <c r="L100" s="60"/>
      <c r="M100" s="205"/>
      <c r="N100" s="41"/>
      <c r="O100" s="41"/>
      <c r="P100" s="41"/>
      <c r="Q100" s="41"/>
      <c r="R100" s="41"/>
      <c r="S100" s="41"/>
      <c r="T100" s="77"/>
      <c r="AT100" s="23" t="s">
        <v>177</v>
      </c>
      <c r="AU100" s="23" t="s">
        <v>81</v>
      </c>
    </row>
    <row r="101" spans="2:65" s="1" customFormat="1" ht="38.25" customHeight="1">
      <c r="B101" s="40"/>
      <c r="C101" s="191" t="s">
        <v>208</v>
      </c>
      <c r="D101" s="191" t="s">
        <v>170</v>
      </c>
      <c r="E101" s="192" t="s">
        <v>209</v>
      </c>
      <c r="F101" s="193" t="s">
        <v>210</v>
      </c>
      <c r="G101" s="194" t="s">
        <v>205</v>
      </c>
      <c r="H101" s="195">
        <v>600</v>
      </c>
      <c r="I101" s="196"/>
      <c r="J101" s="197">
        <f>ROUND(I101*H101,2)</f>
        <v>0</v>
      </c>
      <c r="K101" s="193" t="s">
        <v>174</v>
      </c>
      <c r="L101" s="60"/>
      <c r="M101" s="198" t="s">
        <v>21</v>
      </c>
      <c r="N101" s="199" t="s">
        <v>42</v>
      </c>
      <c r="O101" s="41"/>
      <c r="P101" s="200">
        <f>O101*H101</f>
        <v>0</v>
      </c>
      <c r="Q101" s="200">
        <v>0</v>
      </c>
      <c r="R101" s="200">
        <f>Q101*H101</f>
        <v>0</v>
      </c>
      <c r="S101" s="200">
        <v>0</v>
      </c>
      <c r="T101" s="201">
        <f>S101*H101</f>
        <v>0</v>
      </c>
      <c r="AR101" s="23" t="s">
        <v>175</v>
      </c>
      <c r="AT101" s="23" t="s">
        <v>170</v>
      </c>
      <c r="AU101" s="23" t="s">
        <v>81</v>
      </c>
      <c r="AY101" s="23" t="s">
        <v>168</v>
      </c>
      <c r="BE101" s="202">
        <f>IF(N101="základní",J101,0)</f>
        <v>0</v>
      </c>
      <c r="BF101" s="202">
        <f>IF(N101="snížená",J101,0)</f>
        <v>0</v>
      </c>
      <c r="BG101" s="202">
        <f>IF(N101="zákl. přenesená",J101,0)</f>
        <v>0</v>
      </c>
      <c r="BH101" s="202">
        <f>IF(N101="sníž. přenesená",J101,0)</f>
        <v>0</v>
      </c>
      <c r="BI101" s="202">
        <f>IF(N101="nulová",J101,0)</f>
        <v>0</v>
      </c>
      <c r="BJ101" s="23" t="s">
        <v>79</v>
      </c>
      <c r="BK101" s="202">
        <f>ROUND(I101*H101,2)</f>
        <v>0</v>
      </c>
      <c r="BL101" s="23" t="s">
        <v>175</v>
      </c>
      <c r="BM101" s="23" t="s">
        <v>211</v>
      </c>
    </row>
    <row r="102" spans="2:65" s="1" customFormat="1" ht="94.5">
      <c r="B102" s="40"/>
      <c r="C102" s="62"/>
      <c r="D102" s="203" t="s">
        <v>177</v>
      </c>
      <c r="E102" s="62"/>
      <c r="F102" s="204" t="s">
        <v>207</v>
      </c>
      <c r="G102" s="62"/>
      <c r="H102" s="62"/>
      <c r="I102" s="162"/>
      <c r="J102" s="62"/>
      <c r="K102" s="62"/>
      <c r="L102" s="60"/>
      <c r="M102" s="205"/>
      <c r="N102" s="41"/>
      <c r="O102" s="41"/>
      <c r="P102" s="41"/>
      <c r="Q102" s="41"/>
      <c r="R102" s="41"/>
      <c r="S102" s="41"/>
      <c r="T102" s="77"/>
      <c r="AT102" s="23" t="s">
        <v>177</v>
      </c>
      <c r="AU102" s="23" t="s">
        <v>81</v>
      </c>
    </row>
    <row r="103" spans="2:65" s="1" customFormat="1" ht="38.25" customHeight="1">
      <c r="B103" s="40"/>
      <c r="C103" s="191" t="s">
        <v>212</v>
      </c>
      <c r="D103" s="191" t="s">
        <v>170</v>
      </c>
      <c r="E103" s="192" t="s">
        <v>213</v>
      </c>
      <c r="F103" s="193" t="s">
        <v>214</v>
      </c>
      <c r="G103" s="194" t="s">
        <v>205</v>
      </c>
      <c r="H103" s="195">
        <v>600</v>
      </c>
      <c r="I103" s="196"/>
      <c r="J103" s="197">
        <f>ROUND(I103*H103,2)</f>
        <v>0</v>
      </c>
      <c r="K103" s="193" t="s">
        <v>174</v>
      </c>
      <c r="L103" s="60"/>
      <c r="M103" s="198" t="s">
        <v>21</v>
      </c>
      <c r="N103" s="199" t="s">
        <v>42</v>
      </c>
      <c r="O103" s="41"/>
      <c r="P103" s="200">
        <f>O103*H103</f>
        <v>0</v>
      </c>
      <c r="Q103" s="200">
        <v>0</v>
      </c>
      <c r="R103" s="200">
        <f>Q103*H103</f>
        <v>0</v>
      </c>
      <c r="S103" s="200">
        <v>0</v>
      </c>
      <c r="T103" s="201">
        <f>S103*H103</f>
        <v>0</v>
      </c>
      <c r="AR103" s="23" t="s">
        <v>175</v>
      </c>
      <c r="AT103" s="23" t="s">
        <v>170</v>
      </c>
      <c r="AU103" s="23" t="s">
        <v>81</v>
      </c>
      <c r="AY103" s="23" t="s">
        <v>168</v>
      </c>
      <c r="BE103" s="202">
        <f>IF(N103="základní",J103,0)</f>
        <v>0</v>
      </c>
      <c r="BF103" s="202">
        <f>IF(N103="snížená",J103,0)</f>
        <v>0</v>
      </c>
      <c r="BG103" s="202">
        <f>IF(N103="zákl. přenesená",J103,0)</f>
        <v>0</v>
      </c>
      <c r="BH103" s="202">
        <f>IF(N103="sníž. přenesená",J103,0)</f>
        <v>0</v>
      </c>
      <c r="BI103" s="202">
        <f>IF(N103="nulová",J103,0)</f>
        <v>0</v>
      </c>
      <c r="BJ103" s="23" t="s">
        <v>79</v>
      </c>
      <c r="BK103" s="202">
        <f>ROUND(I103*H103,2)</f>
        <v>0</v>
      </c>
      <c r="BL103" s="23" t="s">
        <v>175</v>
      </c>
      <c r="BM103" s="23" t="s">
        <v>215</v>
      </c>
    </row>
    <row r="104" spans="2:65" s="1" customFormat="1" ht="189">
      <c r="B104" s="40"/>
      <c r="C104" s="62"/>
      <c r="D104" s="203" t="s">
        <v>177</v>
      </c>
      <c r="E104" s="62"/>
      <c r="F104" s="204" t="s">
        <v>216</v>
      </c>
      <c r="G104" s="62"/>
      <c r="H104" s="62"/>
      <c r="I104" s="162"/>
      <c r="J104" s="62"/>
      <c r="K104" s="62"/>
      <c r="L104" s="60"/>
      <c r="M104" s="205"/>
      <c r="N104" s="41"/>
      <c r="O104" s="41"/>
      <c r="P104" s="41"/>
      <c r="Q104" s="41"/>
      <c r="R104" s="41"/>
      <c r="S104" s="41"/>
      <c r="T104" s="77"/>
      <c r="AT104" s="23" t="s">
        <v>177</v>
      </c>
      <c r="AU104" s="23" t="s">
        <v>81</v>
      </c>
    </row>
    <row r="105" spans="2:65" s="1" customFormat="1" ht="51" customHeight="1">
      <c r="B105" s="40"/>
      <c r="C105" s="191" t="s">
        <v>217</v>
      </c>
      <c r="D105" s="191" t="s">
        <v>170</v>
      </c>
      <c r="E105" s="192" t="s">
        <v>218</v>
      </c>
      <c r="F105" s="193" t="s">
        <v>219</v>
      </c>
      <c r="G105" s="194" t="s">
        <v>205</v>
      </c>
      <c r="H105" s="195">
        <v>6000</v>
      </c>
      <c r="I105" s="196"/>
      <c r="J105" s="197">
        <f>ROUND(I105*H105,2)</f>
        <v>0</v>
      </c>
      <c r="K105" s="193" t="s">
        <v>174</v>
      </c>
      <c r="L105" s="60"/>
      <c r="M105" s="198" t="s">
        <v>21</v>
      </c>
      <c r="N105" s="199" t="s">
        <v>42</v>
      </c>
      <c r="O105" s="41"/>
      <c r="P105" s="200">
        <f>O105*H105</f>
        <v>0</v>
      </c>
      <c r="Q105" s="200">
        <v>0</v>
      </c>
      <c r="R105" s="200">
        <f>Q105*H105</f>
        <v>0</v>
      </c>
      <c r="S105" s="200">
        <v>0</v>
      </c>
      <c r="T105" s="201">
        <f>S105*H105</f>
        <v>0</v>
      </c>
      <c r="AR105" s="23" t="s">
        <v>175</v>
      </c>
      <c r="AT105" s="23" t="s">
        <v>170</v>
      </c>
      <c r="AU105" s="23" t="s">
        <v>81</v>
      </c>
      <c r="AY105" s="23" t="s">
        <v>168</v>
      </c>
      <c r="BE105" s="202">
        <f>IF(N105="základní",J105,0)</f>
        <v>0</v>
      </c>
      <c r="BF105" s="202">
        <f>IF(N105="snížená",J105,0)</f>
        <v>0</v>
      </c>
      <c r="BG105" s="202">
        <f>IF(N105="zákl. přenesená",J105,0)</f>
        <v>0</v>
      </c>
      <c r="BH105" s="202">
        <f>IF(N105="sníž. přenesená",J105,0)</f>
        <v>0</v>
      </c>
      <c r="BI105" s="202">
        <f>IF(N105="nulová",J105,0)</f>
        <v>0</v>
      </c>
      <c r="BJ105" s="23" t="s">
        <v>79</v>
      </c>
      <c r="BK105" s="202">
        <f>ROUND(I105*H105,2)</f>
        <v>0</v>
      </c>
      <c r="BL105" s="23" t="s">
        <v>175</v>
      </c>
      <c r="BM105" s="23" t="s">
        <v>220</v>
      </c>
    </row>
    <row r="106" spans="2:65" s="1" customFormat="1" ht="189">
      <c r="B106" s="40"/>
      <c r="C106" s="62"/>
      <c r="D106" s="203" t="s">
        <v>177</v>
      </c>
      <c r="E106" s="62"/>
      <c r="F106" s="204" t="s">
        <v>216</v>
      </c>
      <c r="G106" s="62"/>
      <c r="H106" s="62"/>
      <c r="I106" s="162"/>
      <c r="J106" s="62"/>
      <c r="K106" s="62"/>
      <c r="L106" s="60"/>
      <c r="M106" s="205"/>
      <c r="N106" s="41"/>
      <c r="O106" s="41"/>
      <c r="P106" s="41"/>
      <c r="Q106" s="41"/>
      <c r="R106" s="41"/>
      <c r="S106" s="41"/>
      <c r="T106" s="77"/>
      <c r="AT106" s="23" t="s">
        <v>177</v>
      </c>
      <c r="AU106" s="23" t="s">
        <v>81</v>
      </c>
    </row>
    <row r="107" spans="2:65" s="11" customFormat="1" ht="13.5">
      <c r="B107" s="206"/>
      <c r="C107" s="207"/>
      <c r="D107" s="203" t="s">
        <v>182</v>
      </c>
      <c r="E107" s="208" t="s">
        <v>21</v>
      </c>
      <c r="F107" s="209" t="s">
        <v>221</v>
      </c>
      <c r="G107" s="207"/>
      <c r="H107" s="210">
        <v>6000</v>
      </c>
      <c r="I107" s="211"/>
      <c r="J107" s="207"/>
      <c r="K107" s="207"/>
      <c r="L107" s="212"/>
      <c r="M107" s="213"/>
      <c r="N107" s="214"/>
      <c r="O107" s="214"/>
      <c r="P107" s="214"/>
      <c r="Q107" s="214"/>
      <c r="R107" s="214"/>
      <c r="S107" s="214"/>
      <c r="T107" s="215"/>
      <c r="AT107" s="216" t="s">
        <v>182</v>
      </c>
      <c r="AU107" s="216" t="s">
        <v>81</v>
      </c>
      <c r="AV107" s="11" t="s">
        <v>81</v>
      </c>
      <c r="AW107" s="11" t="s">
        <v>34</v>
      </c>
      <c r="AX107" s="11" t="s">
        <v>71</v>
      </c>
      <c r="AY107" s="216" t="s">
        <v>168</v>
      </c>
    </row>
    <row r="108" spans="2:65" s="12" customFormat="1" ht="13.5">
      <c r="B108" s="217"/>
      <c r="C108" s="218"/>
      <c r="D108" s="203" t="s">
        <v>182</v>
      </c>
      <c r="E108" s="219" t="s">
        <v>21</v>
      </c>
      <c r="F108" s="220" t="s">
        <v>184</v>
      </c>
      <c r="G108" s="218"/>
      <c r="H108" s="221">
        <v>6000</v>
      </c>
      <c r="I108" s="222"/>
      <c r="J108" s="218"/>
      <c r="K108" s="218"/>
      <c r="L108" s="223"/>
      <c r="M108" s="224"/>
      <c r="N108" s="225"/>
      <c r="O108" s="225"/>
      <c r="P108" s="225"/>
      <c r="Q108" s="225"/>
      <c r="R108" s="225"/>
      <c r="S108" s="225"/>
      <c r="T108" s="226"/>
      <c r="AT108" s="227" t="s">
        <v>182</v>
      </c>
      <c r="AU108" s="227" t="s">
        <v>81</v>
      </c>
      <c r="AV108" s="12" t="s">
        <v>175</v>
      </c>
      <c r="AW108" s="12" t="s">
        <v>34</v>
      </c>
      <c r="AX108" s="12" t="s">
        <v>79</v>
      </c>
      <c r="AY108" s="227" t="s">
        <v>168</v>
      </c>
    </row>
    <row r="109" spans="2:65" s="1" customFormat="1" ht="25.5" customHeight="1">
      <c r="B109" s="40"/>
      <c r="C109" s="191" t="s">
        <v>222</v>
      </c>
      <c r="D109" s="191" t="s">
        <v>170</v>
      </c>
      <c r="E109" s="192" t="s">
        <v>223</v>
      </c>
      <c r="F109" s="193" t="s">
        <v>224</v>
      </c>
      <c r="G109" s="194" t="s">
        <v>205</v>
      </c>
      <c r="H109" s="195">
        <v>600</v>
      </c>
      <c r="I109" s="196"/>
      <c r="J109" s="197">
        <f>ROUND(I109*H109,2)</f>
        <v>0</v>
      </c>
      <c r="K109" s="193" t="s">
        <v>174</v>
      </c>
      <c r="L109" s="60"/>
      <c r="M109" s="198" t="s">
        <v>21</v>
      </c>
      <c r="N109" s="199" t="s">
        <v>42</v>
      </c>
      <c r="O109" s="41"/>
      <c r="P109" s="200">
        <f>O109*H109</f>
        <v>0</v>
      </c>
      <c r="Q109" s="200">
        <v>0</v>
      </c>
      <c r="R109" s="200">
        <f>Q109*H109</f>
        <v>0</v>
      </c>
      <c r="S109" s="200">
        <v>0</v>
      </c>
      <c r="T109" s="201">
        <f>S109*H109</f>
        <v>0</v>
      </c>
      <c r="AR109" s="23" t="s">
        <v>175</v>
      </c>
      <c r="AT109" s="23" t="s">
        <v>170</v>
      </c>
      <c r="AU109" s="23" t="s">
        <v>81</v>
      </c>
      <c r="AY109" s="23" t="s">
        <v>168</v>
      </c>
      <c r="BE109" s="202">
        <f>IF(N109="základní",J109,0)</f>
        <v>0</v>
      </c>
      <c r="BF109" s="202">
        <f>IF(N109="snížená",J109,0)</f>
        <v>0</v>
      </c>
      <c r="BG109" s="202">
        <f>IF(N109="zákl. přenesená",J109,0)</f>
        <v>0</v>
      </c>
      <c r="BH109" s="202">
        <f>IF(N109="sníž. přenesená",J109,0)</f>
        <v>0</v>
      </c>
      <c r="BI109" s="202">
        <f>IF(N109="nulová",J109,0)</f>
        <v>0</v>
      </c>
      <c r="BJ109" s="23" t="s">
        <v>79</v>
      </c>
      <c r="BK109" s="202">
        <f>ROUND(I109*H109,2)</f>
        <v>0</v>
      </c>
      <c r="BL109" s="23" t="s">
        <v>175</v>
      </c>
      <c r="BM109" s="23" t="s">
        <v>225</v>
      </c>
    </row>
    <row r="110" spans="2:65" s="1" customFormat="1" ht="148.5">
      <c r="B110" s="40"/>
      <c r="C110" s="62"/>
      <c r="D110" s="203" t="s">
        <v>177</v>
      </c>
      <c r="E110" s="62"/>
      <c r="F110" s="204" t="s">
        <v>226</v>
      </c>
      <c r="G110" s="62"/>
      <c r="H110" s="62"/>
      <c r="I110" s="162"/>
      <c r="J110" s="62"/>
      <c r="K110" s="62"/>
      <c r="L110" s="60"/>
      <c r="M110" s="205"/>
      <c r="N110" s="41"/>
      <c r="O110" s="41"/>
      <c r="P110" s="41"/>
      <c r="Q110" s="41"/>
      <c r="R110" s="41"/>
      <c r="S110" s="41"/>
      <c r="T110" s="77"/>
      <c r="AT110" s="23" t="s">
        <v>177</v>
      </c>
      <c r="AU110" s="23" t="s">
        <v>81</v>
      </c>
    </row>
    <row r="111" spans="2:65" s="1" customFormat="1" ht="16.5" customHeight="1">
      <c r="B111" s="40"/>
      <c r="C111" s="191" t="s">
        <v>227</v>
      </c>
      <c r="D111" s="191" t="s">
        <v>170</v>
      </c>
      <c r="E111" s="192" t="s">
        <v>228</v>
      </c>
      <c r="F111" s="193" t="s">
        <v>229</v>
      </c>
      <c r="G111" s="194" t="s">
        <v>205</v>
      </c>
      <c r="H111" s="195">
        <v>600</v>
      </c>
      <c r="I111" s="196"/>
      <c r="J111" s="197">
        <f>ROUND(I111*H111,2)</f>
        <v>0</v>
      </c>
      <c r="K111" s="193" t="s">
        <v>174</v>
      </c>
      <c r="L111" s="60"/>
      <c r="M111" s="198" t="s">
        <v>21</v>
      </c>
      <c r="N111" s="199" t="s">
        <v>42</v>
      </c>
      <c r="O111" s="41"/>
      <c r="P111" s="200">
        <f>O111*H111</f>
        <v>0</v>
      </c>
      <c r="Q111" s="200">
        <v>0</v>
      </c>
      <c r="R111" s="200">
        <f>Q111*H111</f>
        <v>0</v>
      </c>
      <c r="S111" s="200">
        <v>0</v>
      </c>
      <c r="T111" s="201">
        <f>S111*H111</f>
        <v>0</v>
      </c>
      <c r="AR111" s="23" t="s">
        <v>175</v>
      </c>
      <c r="AT111" s="23" t="s">
        <v>170</v>
      </c>
      <c r="AU111" s="23" t="s">
        <v>81</v>
      </c>
      <c r="AY111" s="23" t="s">
        <v>168</v>
      </c>
      <c r="BE111" s="202">
        <f>IF(N111="základní",J111,0)</f>
        <v>0</v>
      </c>
      <c r="BF111" s="202">
        <f>IF(N111="snížená",J111,0)</f>
        <v>0</v>
      </c>
      <c r="BG111" s="202">
        <f>IF(N111="zákl. přenesená",J111,0)</f>
        <v>0</v>
      </c>
      <c r="BH111" s="202">
        <f>IF(N111="sníž. přenesená",J111,0)</f>
        <v>0</v>
      </c>
      <c r="BI111" s="202">
        <f>IF(N111="nulová",J111,0)</f>
        <v>0</v>
      </c>
      <c r="BJ111" s="23" t="s">
        <v>79</v>
      </c>
      <c r="BK111" s="202">
        <f>ROUND(I111*H111,2)</f>
        <v>0</v>
      </c>
      <c r="BL111" s="23" t="s">
        <v>175</v>
      </c>
      <c r="BM111" s="23" t="s">
        <v>230</v>
      </c>
    </row>
    <row r="112" spans="2:65" s="1" customFormat="1" ht="283.5">
      <c r="B112" s="40"/>
      <c r="C112" s="62"/>
      <c r="D112" s="203" t="s">
        <v>177</v>
      </c>
      <c r="E112" s="62"/>
      <c r="F112" s="204" t="s">
        <v>231</v>
      </c>
      <c r="G112" s="62"/>
      <c r="H112" s="62"/>
      <c r="I112" s="162"/>
      <c r="J112" s="62"/>
      <c r="K112" s="62"/>
      <c r="L112" s="60"/>
      <c r="M112" s="205"/>
      <c r="N112" s="41"/>
      <c r="O112" s="41"/>
      <c r="P112" s="41"/>
      <c r="Q112" s="41"/>
      <c r="R112" s="41"/>
      <c r="S112" s="41"/>
      <c r="T112" s="77"/>
      <c r="AT112" s="23" t="s">
        <v>177</v>
      </c>
      <c r="AU112" s="23" t="s">
        <v>81</v>
      </c>
    </row>
    <row r="113" spans="2:65" s="1" customFormat="1" ht="25.5" customHeight="1">
      <c r="B113" s="40"/>
      <c r="C113" s="191" t="s">
        <v>232</v>
      </c>
      <c r="D113" s="191" t="s">
        <v>170</v>
      </c>
      <c r="E113" s="192" t="s">
        <v>233</v>
      </c>
      <c r="F113" s="193" t="s">
        <v>234</v>
      </c>
      <c r="G113" s="194" t="s">
        <v>235</v>
      </c>
      <c r="H113" s="195">
        <v>1080</v>
      </c>
      <c r="I113" s="196"/>
      <c r="J113" s="197">
        <f>ROUND(I113*H113,2)</f>
        <v>0</v>
      </c>
      <c r="K113" s="193" t="s">
        <v>174</v>
      </c>
      <c r="L113" s="60"/>
      <c r="M113" s="198" t="s">
        <v>21</v>
      </c>
      <c r="N113" s="199" t="s">
        <v>42</v>
      </c>
      <c r="O113" s="41"/>
      <c r="P113" s="200">
        <f>O113*H113</f>
        <v>0</v>
      </c>
      <c r="Q113" s="200">
        <v>0</v>
      </c>
      <c r="R113" s="200">
        <f>Q113*H113</f>
        <v>0</v>
      </c>
      <c r="S113" s="200">
        <v>0</v>
      </c>
      <c r="T113" s="201">
        <f>S113*H113</f>
        <v>0</v>
      </c>
      <c r="AR113" s="23" t="s">
        <v>175</v>
      </c>
      <c r="AT113" s="23" t="s">
        <v>170</v>
      </c>
      <c r="AU113" s="23" t="s">
        <v>81</v>
      </c>
      <c r="AY113" s="23" t="s">
        <v>168</v>
      </c>
      <c r="BE113" s="202">
        <f>IF(N113="základní",J113,0)</f>
        <v>0</v>
      </c>
      <c r="BF113" s="202">
        <f>IF(N113="snížená",J113,0)</f>
        <v>0</v>
      </c>
      <c r="BG113" s="202">
        <f>IF(N113="zákl. přenesená",J113,0)</f>
        <v>0</v>
      </c>
      <c r="BH113" s="202">
        <f>IF(N113="sníž. přenesená",J113,0)</f>
        <v>0</v>
      </c>
      <c r="BI113" s="202">
        <f>IF(N113="nulová",J113,0)</f>
        <v>0</v>
      </c>
      <c r="BJ113" s="23" t="s">
        <v>79</v>
      </c>
      <c r="BK113" s="202">
        <f>ROUND(I113*H113,2)</f>
        <v>0</v>
      </c>
      <c r="BL113" s="23" t="s">
        <v>175</v>
      </c>
      <c r="BM113" s="23" t="s">
        <v>236</v>
      </c>
    </row>
    <row r="114" spans="2:65" s="1" customFormat="1" ht="27">
      <c r="B114" s="40"/>
      <c r="C114" s="62"/>
      <c r="D114" s="203" t="s">
        <v>177</v>
      </c>
      <c r="E114" s="62"/>
      <c r="F114" s="204" t="s">
        <v>237</v>
      </c>
      <c r="G114" s="62"/>
      <c r="H114" s="62"/>
      <c r="I114" s="162"/>
      <c r="J114" s="62"/>
      <c r="K114" s="62"/>
      <c r="L114" s="60"/>
      <c r="M114" s="205"/>
      <c r="N114" s="41"/>
      <c r="O114" s="41"/>
      <c r="P114" s="41"/>
      <c r="Q114" s="41"/>
      <c r="R114" s="41"/>
      <c r="S114" s="41"/>
      <c r="T114" s="77"/>
      <c r="AT114" s="23" t="s">
        <v>177</v>
      </c>
      <c r="AU114" s="23" t="s">
        <v>81</v>
      </c>
    </row>
    <row r="115" spans="2:65" s="11" customFormat="1" ht="13.5">
      <c r="B115" s="206"/>
      <c r="C115" s="207"/>
      <c r="D115" s="203" t="s">
        <v>182</v>
      </c>
      <c r="E115" s="208" t="s">
        <v>21</v>
      </c>
      <c r="F115" s="209" t="s">
        <v>238</v>
      </c>
      <c r="G115" s="207"/>
      <c r="H115" s="210">
        <v>1080</v>
      </c>
      <c r="I115" s="211"/>
      <c r="J115" s="207"/>
      <c r="K115" s="207"/>
      <c r="L115" s="212"/>
      <c r="M115" s="213"/>
      <c r="N115" s="214"/>
      <c r="O115" s="214"/>
      <c r="P115" s="214"/>
      <c r="Q115" s="214"/>
      <c r="R115" s="214"/>
      <c r="S115" s="214"/>
      <c r="T115" s="215"/>
      <c r="AT115" s="216" t="s">
        <v>182</v>
      </c>
      <c r="AU115" s="216" t="s">
        <v>81</v>
      </c>
      <c r="AV115" s="11" t="s">
        <v>81</v>
      </c>
      <c r="AW115" s="11" t="s">
        <v>34</v>
      </c>
      <c r="AX115" s="11" t="s">
        <v>71</v>
      </c>
      <c r="AY115" s="216" t="s">
        <v>168</v>
      </c>
    </row>
    <row r="116" spans="2:65" s="12" customFormat="1" ht="13.5">
      <c r="B116" s="217"/>
      <c r="C116" s="218"/>
      <c r="D116" s="203" t="s">
        <v>182</v>
      </c>
      <c r="E116" s="219" t="s">
        <v>21</v>
      </c>
      <c r="F116" s="220" t="s">
        <v>184</v>
      </c>
      <c r="G116" s="218"/>
      <c r="H116" s="221">
        <v>1080</v>
      </c>
      <c r="I116" s="222"/>
      <c r="J116" s="218"/>
      <c r="K116" s="218"/>
      <c r="L116" s="223"/>
      <c r="M116" s="224"/>
      <c r="N116" s="225"/>
      <c r="O116" s="225"/>
      <c r="P116" s="225"/>
      <c r="Q116" s="225"/>
      <c r="R116" s="225"/>
      <c r="S116" s="225"/>
      <c r="T116" s="226"/>
      <c r="AT116" s="227" t="s">
        <v>182</v>
      </c>
      <c r="AU116" s="227" t="s">
        <v>81</v>
      </c>
      <c r="AV116" s="12" t="s">
        <v>175</v>
      </c>
      <c r="AW116" s="12" t="s">
        <v>34</v>
      </c>
      <c r="AX116" s="12" t="s">
        <v>79</v>
      </c>
      <c r="AY116" s="227" t="s">
        <v>168</v>
      </c>
    </row>
    <row r="117" spans="2:65" s="1" customFormat="1" ht="25.5" customHeight="1">
      <c r="B117" s="40"/>
      <c r="C117" s="191" t="s">
        <v>239</v>
      </c>
      <c r="D117" s="191" t="s">
        <v>170</v>
      </c>
      <c r="E117" s="192" t="s">
        <v>240</v>
      </c>
      <c r="F117" s="193" t="s">
        <v>241</v>
      </c>
      <c r="G117" s="194" t="s">
        <v>173</v>
      </c>
      <c r="H117" s="195">
        <v>3200</v>
      </c>
      <c r="I117" s="196"/>
      <c r="J117" s="197">
        <f>ROUND(I117*H117,2)</f>
        <v>0</v>
      </c>
      <c r="K117" s="193" t="s">
        <v>174</v>
      </c>
      <c r="L117" s="60"/>
      <c r="M117" s="198" t="s">
        <v>21</v>
      </c>
      <c r="N117" s="199" t="s">
        <v>42</v>
      </c>
      <c r="O117" s="41"/>
      <c r="P117" s="200">
        <f>O117*H117</f>
        <v>0</v>
      </c>
      <c r="Q117" s="200">
        <v>0</v>
      </c>
      <c r="R117" s="200">
        <f>Q117*H117</f>
        <v>0</v>
      </c>
      <c r="S117" s="200">
        <v>0</v>
      </c>
      <c r="T117" s="201">
        <f>S117*H117</f>
        <v>0</v>
      </c>
      <c r="AR117" s="23" t="s">
        <v>175</v>
      </c>
      <c r="AT117" s="23" t="s">
        <v>170</v>
      </c>
      <c r="AU117" s="23" t="s">
        <v>81</v>
      </c>
      <c r="AY117" s="23" t="s">
        <v>168</v>
      </c>
      <c r="BE117" s="202">
        <f>IF(N117="základní",J117,0)</f>
        <v>0</v>
      </c>
      <c r="BF117" s="202">
        <f>IF(N117="snížená",J117,0)</f>
        <v>0</v>
      </c>
      <c r="BG117" s="202">
        <f>IF(N117="zákl. přenesená",J117,0)</f>
        <v>0</v>
      </c>
      <c r="BH117" s="202">
        <f>IF(N117="sníž. přenesená",J117,0)</f>
        <v>0</v>
      </c>
      <c r="BI117" s="202">
        <f>IF(N117="nulová",J117,0)</f>
        <v>0</v>
      </c>
      <c r="BJ117" s="23" t="s">
        <v>79</v>
      </c>
      <c r="BK117" s="202">
        <f>ROUND(I117*H117,2)</f>
        <v>0</v>
      </c>
      <c r="BL117" s="23" t="s">
        <v>175</v>
      </c>
      <c r="BM117" s="23" t="s">
        <v>242</v>
      </c>
    </row>
    <row r="118" spans="2:65" s="1" customFormat="1" ht="175.5">
      <c r="B118" s="40"/>
      <c r="C118" s="62"/>
      <c r="D118" s="203" t="s">
        <v>177</v>
      </c>
      <c r="E118" s="62"/>
      <c r="F118" s="204" t="s">
        <v>243</v>
      </c>
      <c r="G118" s="62"/>
      <c r="H118" s="62"/>
      <c r="I118" s="162"/>
      <c r="J118" s="62"/>
      <c r="K118" s="62"/>
      <c r="L118" s="60"/>
      <c r="M118" s="205"/>
      <c r="N118" s="41"/>
      <c r="O118" s="41"/>
      <c r="P118" s="41"/>
      <c r="Q118" s="41"/>
      <c r="R118" s="41"/>
      <c r="S118" s="41"/>
      <c r="T118" s="77"/>
      <c r="AT118" s="23" t="s">
        <v>177</v>
      </c>
      <c r="AU118" s="23" t="s">
        <v>81</v>
      </c>
    </row>
    <row r="119" spans="2:65" s="10" customFormat="1" ht="29.85" customHeight="1">
      <c r="B119" s="175"/>
      <c r="C119" s="176"/>
      <c r="D119" s="177" t="s">
        <v>70</v>
      </c>
      <c r="E119" s="189" t="s">
        <v>192</v>
      </c>
      <c r="F119" s="189" t="s">
        <v>244</v>
      </c>
      <c r="G119" s="176"/>
      <c r="H119" s="176"/>
      <c r="I119" s="179"/>
      <c r="J119" s="190">
        <f>BK119</f>
        <v>0</v>
      </c>
      <c r="K119" s="176"/>
      <c r="L119" s="181"/>
      <c r="M119" s="182"/>
      <c r="N119" s="183"/>
      <c r="O119" s="183"/>
      <c r="P119" s="184">
        <f>SUM(P120:P136)</f>
        <v>0</v>
      </c>
      <c r="Q119" s="183"/>
      <c r="R119" s="184">
        <f>SUM(R120:R136)</f>
        <v>1470.8275197999999</v>
      </c>
      <c r="S119" s="183"/>
      <c r="T119" s="185">
        <f>SUM(T120:T136)</f>
        <v>0</v>
      </c>
      <c r="AR119" s="186" t="s">
        <v>79</v>
      </c>
      <c r="AT119" s="187" t="s">
        <v>70</v>
      </c>
      <c r="AU119" s="187" t="s">
        <v>79</v>
      </c>
      <c r="AY119" s="186" t="s">
        <v>168</v>
      </c>
      <c r="BK119" s="188">
        <f>SUM(BK120:BK136)</f>
        <v>0</v>
      </c>
    </row>
    <row r="120" spans="2:65" s="1" customFormat="1" ht="25.5" customHeight="1">
      <c r="B120" s="40"/>
      <c r="C120" s="191" t="s">
        <v>245</v>
      </c>
      <c r="D120" s="191" t="s">
        <v>170</v>
      </c>
      <c r="E120" s="192" t="s">
        <v>246</v>
      </c>
      <c r="F120" s="193" t="s">
        <v>247</v>
      </c>
      <c r="G120" s="194" t="s">
        <v>173</v>
      </c>
      <c r="H120" s="195">
        <v>4770</v>
      </c>
      <c r="I120" s="196"/>
      <c r="J120" s="197">
        <f>ROUND(I120*H120,2)</f>
        <v>0</v>
      </c>
      <c r="K120" s="193" t="s">
        <v>174</v>
      </c>
      <c r="L120" s="60"/>
      <c r="M120" s="198" t="s">
        <v>21</v>
      </c>
      <c r="N120" s="199" t="s">
        <v>42</v>
      </c>
      <c r="O120" s="41"/>
      <c r="P120" s="200">
        <f>O120*H120</f>
        <v>0</v>
      </c>
      <c r="Q120" s="200">
        <v>0</v>
      </c>
      <c r="R120" s="200">
        <f>Q120*H120</f>
        <v>0</v>
      </c>
      <c r="S120" s="200">
        <v>0</v>
      </c>
      <c r="T120" s="201">
        <f>S120*H120</f>
        <v>0</v>
      </c>
      <c r="AR120" s="23" t="s">
        <v>175</v>
      </c>
      <c r="AT120" s="23" t="s">
        <v>170</v>
      </c>
      <c r="AU120" s="23" t="s">
        <v>81</v>
      </c>
      <c r="AY120" s="23" t="s">
        <v>168</v>
      </c>
      <c r="BE120" s="202">
        <f>IF(N120="základní",J120,0)</f>
        <v>0</v>
      </c>
      <c r="BF120" s="202">
        <f>IF(N120="snížená",J120,0)</f>
        <v>0</v>
      </c>
      <c r="BG120" s="202">
        <f>IF(N120="zákl. přenesená",J120,0)</f>
        <v>0</v>
      </c>
      <c r="BH120" s="202">
        <f>IF(N120="sníž. přenesená",J120,0)</f>
        <v>0</v>
      </c>
      <c r="BI120" s="202">
        <f>IF(N120="nulová",J120,0)</f>
        <v>0</v>
      </c>
      <c r="BJ120" s="23" t="s">
        <v>79</v>
      </c>
      <c r="BK120" s="202">
        <f>ROUND(I120*H120,2)</f>
        <v>0</v>
      </c>
      <c r="BL120" s="23" t="s">
        <v>175</v>
      </c>
      <c r="BM120" s="23" t="s">
        <v>248</v>
      </c>
    </row>
    <row r="121" spans="2:65" s="11" customFormat="1" ht="13.5">
      <c r="B121" s="206"/>
      <c r="C121" s="207"/>
      <c r="D121" s="203" t="s">
        <v>182</v>
      </c>
      <c r="E121" s="208" t="s">
        <v>21</v>
      </c>
      <c r="F121" s="209" t="s">
        <v>249</v>
      </c>
      <c r="G121" s="207"/>
      <c r="H121" s="210">
        <v>4770</v>
      </c>
      <c r="I121" s="211"/>
      <c r="J121" s="207"/>
      <c r="K121" s="207"/>
      <c r="L121" s="212"/>
      <c r="M121" s="213"/>
      <c r="N121" s="214"/>
      <c r="O121" s="214"/>
      <c r="P121" s="214"/>
      <c r="Q121" s="214"/>
      <c r="R121" s="214"/>
      <c r="S121" s="214"/>
      <c r="T121" s="215"/>
      <c r="AT121" s="216" t="s">
        <v>182</v>
      </c>
      <c r="AU121" s="216" t="s">
        <v>81</v>
      </c>
      <c r="AV121" s="11" t="s">
        <v>81</v>
      </c>
      <c r="AW121" s="11" t="s">
        <v>34</v>
      </c>
      <c r="AX121" s="11" t="s">
        <v>71</v>
      </c>
      <c r="AY121" s="216" t="s">
        <v>168</v>
      </c>
    </row>
    <row r="122" spans="2:65" s="12" customFormat="1" ht="13.5">
      <c r="B122" s="217"/>
      <c r="C122" s="218"/>
      <c r="D122" s="203" t="s">
        <v>182</v>
      </c>
      <c r="E122" s="219" t="s">
        <v>21</v>
      </c>
      <c r="F122" s="220" t="s">
        <v>184</v>
      </c>
      <c r="G122" s="218"/>
      <c r="H122" s="221">
        <v>4770</v>
      </c>
      <c r="I122" s="222"/>
      <c r="J122" s="218"/>
      <c r="K122" s="218"/>
      <c r="L122" s="223"/>
      <c r="M122" s="224"/>
      <c r="N122" s="225"/>
      <c r="O122" s="225"/>
      <c r="P122" s="225"/>
      <c r="Q122" s="225"/>
      <c r="R122" s="225"/>
      <c r="S122" s="225"/>
      <c r="T122" s="226"/>
      <c r="AT122" s="227" t="s">
        <v>182</v>
      </c>
      <c r="AU122" s="227" t="s">
        <v>81</v>
      </c>
      <c r="AV122" s="12" t="s">
        <v>175</v>
      </c>
      <c r="AW122" s="12" t="s">
        <v>34</v>
      </c>
      <c r="AX122" s="12" t="s">
        <v>79</v>
      </c>
      <c r="AY122" s="227" t="s">
        <v>168</v>
      </c>
    </row>
    <row r="123" spans="2:65" s="1" customFormat="1" ht="25.5" customHeight="1">
      <c r="B123" s="40"/>
      <c r="C123" s="191" t="s">
        <v>250</v>
      </c>
      <c r="D123" s="191" t="s">
        <v>170</v>
      </c>
      <c r="E123" s="192" t="s">
        <v>251</v>
      </c>
      <c r="F123" s="193" t="s">
        <v>252</v>
      </c>
      <c r="G123" s="194" t="s">
        <v>173</v>
      </c>
      <c r="H123" s="195">
        <v>4770</v>
      </c>
      <c r="I123" s="196"/>
      <c r="J123" s="197">
        <f>ROUND(I123*H123,2)</f>
        <v>0</v>
      </c>
      <c r="K123" s="193" t="s">
        <v>174</v>
      </c>
      <c r="L123" s="60"/>
      <c r="M123" s="198" t="s">
        <v>21</v>
      </c>
      <c r="N123" s="199" t="s">
        <v>42</v>
      </c>
      <c r="O123" s="41"/>
      <c r="P123" s="200">
        <f>O123*H123</f>
        <v>0</v>
      </c>
      <c r="Q123" s="200">
        <v>0</v>
      </c>
      <c r="R123" s="200">
        <f>Q123*H123</f>
        <v>0</v>
      </c>
      <c r="S123" s="200">
        <v>0</v>
      </c>
      <c r="T123" s="201">
        <f>S123*H123</f>
        <v>0</v>
      </c>
      <c r="AR123" s="23" t="s">
        <v>175</v>
      </c>
      <c r="AT123" s="23" t="s">
        <v>170</v>
      </c>
      <c r="AU123" s="23" t="s">
        <v>81</v>
      </c>
      <c r="AY123" s="23" t="s">
        <v>168</v>
      </c>
      <c r="BE123" s="202">
        <f>IF(N123="základní",J123,0)</f>
        <v>0</v>
      </c>
      <c r="BF123" s="202">
        <f>IF(N123="snížená",J123,0)</f>
        <v>0</v>
      </c>
      <c r="BG123" s="202">
        <f>IF(N123="zákl. přenesená",J123,0)</f>
        <v>0</v>
      </c>
      <c r="BH123" s="202">
        <f>IF(N123="sníž. přenesená",J123,0)</f>
        <v>0</v>
      </c>
      <c r="BI123" s="202">
        <f>IF(N123="nulová",J123,0)</f>
        <v>0</v>
      </c>
      <c r="BJ123" s="23" t="s">
        <v>79</v>
      </c>
      <c r="BK123" s="202">
        <f>ROUND(I123*H123,2)</f>
        <v>0</v>
      </c>
      <c r="BL123" s="23" t="s">
        <v>175</v>
      </c>
      <c r="BM123" s="23" t="s">
        <v>253</v>
      </c>
    </row>
    <row r="124" spans="2:65" s="1" customFormat="1" ht="38.25" customHeight="1">
      <c r="B124" s="40"/>
      <c r="C124" s="191" t="s">
        <v>254</v>
      </c>
      <c r="D124" s="191" t="s">
        <v>170</v>
      </c>
      <c r="E124" s="192" t="s">
        <v>255</v>
      </c>
      <c r="F124" s="193" t="s">
        <v>256</v>
      </c>
      <c r="G124" s="194" t="s">
        <v>173</v>
      </c>
      <c r="H124" s="195">
        <v>2504.13</v>
      </c>
      <c r="I124" s="196"/>
      <c r="J124" s="197">
        <f>ROUND(I124*H124,2)</f>
        <v>0</v>
      </c>
      <c r="K124" s="193" t="s">
        <v>174</v>
      </c>
      <c r="L124" s="60"/>
      <c r="M124" s="198" t="s">
        <v>21</v>
      </c>
      <c r="N124" s="199" t="s">
        <v>42</v>
      </c>
      <c r="O124" s="41"/>
      <c r="P124" s="200">
        <f>O124*H124</f>
        <v>0</v>
      </c>
      <c r="Q124" s="200">
        <v>0.19536000000000001</v>
      </c>
      <c r="R124" s="200">
        <f>Q124*H124</f>
        <v>489.20683680000002</v>
      </c>
      <c r="S124" s="200">
        <v>0</v>
      </c>
      <c r="T124" s="201">
        <f>S124*H124</f>
        <v>0</v>
      </c>
      <c r="AR124" s="23" t="s">
        <v>175</v>
      </c>
      <c r="AT124" s="23" t="s">
        <v>170</v>
      </c>
      <c r="AU124" s="23" t="s">
        <v>81</v>
      </c>
      <c r="AY124" s="23" t="s">
        <v>168</v>
      </c>
      <c r="BE124" s="202">
        <f>IF(N124="základní",J124,0)</f>
        <v>0</v>
      </c>
      <c r="BF124" s="202">
        <f>IF(N124="snížená",J124,0)</f>
        <v>0</v>
      </c>
      <c r="BG124" s="202">
        <f>IF(N124="zákl. přenesená",J124,0)</f>
        <v>0</v>
      </c>
      <c r="BH124" s="202">
        <f>IF(N124="sníž. přenesená",J124,0)</f>
        <v>0</v>
      </c>
      <c r="BI124" s="202">
        <f>IF(N124="nulová",J124,0)</f>
        <v>0</v>
      </c>
      <c r="BJ124" s="23" t="s">
        <v>79</v>
      </c>
      <c r="BK124" s="202">
        <f>ROUND(I124*H124,2)</f>
        <v>0</v>
      </c>
      <c r="BL124" s="23" t="s">
        <v>175</v>
      </c>
      <c r="BM124" s="23" t="s">
        <v>257</v>
      </c>
    </row>
    <row r="125" spans="2:65" s="1" customFormat="1" ht="148.5">
      <c r="B125" s="40"/>
      <c r="C125" s="62"/>
      <c r="D125" s="203" t="s">
        <v>177</v>
      </c>
      <c r="E125" s="62"/>
      <c r="F125" s="204" t="s">
        <v>258</v>
      </c>
      <c r="G125" s="62"/>
      <c r="H125" s="62"/>
      <c r="I125" s="162"/>
      <c r="J125" s="62"/>
      <c r="K125" s="62"/>
      <c r="L125" s="60"/>
      <c r="M125" s="205"/>
      <c r="N125" s="41"/>
      <c r="O125" s="41"/>
      <c r="P125" s="41"/>
      <c r="Q125" s="41"/>
      <c r="R125" s="41"/>
      <c r="S125" s="41"/>
      <c r="T125" s="77"/>
      <c r="AT125" s="23" t="s">
        <v>177</v>
      </c>
      <c r="AU125" s="23" t="s">
        <v>81</v>
      </c>
    </row>
    <row r="126" spans="2:65" s="1" customFormat="1" ht="16.5" customHeight="1">
      <c r="B126" s="40"/>
      <c r="C126" s="228" t="s">
        <v>259</v>
      </c>
      <c r="D126" s="228" t="s">
        <v>260</v>
      </c>
      <c r="E126" s="229" t="s">
        <v>261</v>
      </c>
      <c r="F126" s="230" t="s">
        <v>262</v>
      </c>
      <c r="G126" s="231" t="s">
        <v>173</v>
      </c>
      <c r="H126" s="232">
        <v>2879.75</v>
      </c>
      <c r="I126" s="233"/>
      <c r="J126" s="234">
        <f>ROUND(I126*H126,2)</f>
        <v>0</v>
      </c>
      <c r="K126" s="230" t="s">
        <v>174</v>
      </c>
      <c r="L126" s="235"/>
      <c r="M126" s="236" t="s">
        <v>21</v>
      </c>
      <c r="N126" s="237" t="s">
        <v>42</v>
      </c>
      <c r="O126" s="41"/>
      <c r="P126" s="200">
        <f>O126*H126</f>
        <v>0</v>
      </c>
      <c r="Q126" s="200">
        <v>8.1000000000000003E-2</v>
      </c>
      <c r="R126" s="200">
        <f>Q126*H126</f>
        <v>233.25975</v>
      </c>
      <c r="S126" s="200">
        <v>0</v>
      </c>
      <c r="T126" s="201">
        <f>S126*H126</f>
        <v>0</v>
      </c>
      <c r="AR126" s="23" t="s">
        <v>208</v>
      </c>
      <c r="AT126" s="23" t="s">
        <v>260</v>
      </c>
      <c r="AU126" s="23" t="s">
        <v>81</v>
      </c>
      <c r="AY126" s="23" t="s">
        <v>168</v>
      </c>
      <c r="BE126" s="202">
        <f>IF(N126="základní",J126,0)</f>
        <v>0</v>
      </c>
      <c r="BF126" s="202">
        <f>IF(N126="snížená",J126,0)</f>
        <v>0</v>
      </c>
      <c r="BG126" s="202">
        <f>IF(N126="zákl. přenesená",J126,0)</f>
        <v>0</v>
      </c>
      <c r="BH126" s="202">
        <f>IF(N126="sníž. přenesená",J126,0)</f>
        <v>0</v>
      </c>
      <c r="BI126" s="202">
        <f>IF(N126="nulová",J126,0)</f>
        <v>0</v>
      </c>
      <c r="BJ126" s="23" t="s">
        <v>79</v>
      </c>
      <c r="BK126" s="202">
        <f>ROUND(I126*H126,2)</f>
        <v>0</v>
      </c>
      <c r="BL126" s="23" t="s">
        <v>175</v>
      </c>
      <c r="BM126" s="23" t="s">
        <v>263</v>
      </c>
    </row>
    <row r="127" spans="2:65" s="11" customFormat="1" ht="13.5">
      <c r="B127" s="206"/>
      <c r="C127" s="207"/>
      <c r="D127" s="203" t="s">
        <v>182</v>
      </c>
      <c r="E127" s="208" t="s">
        <v>21</v>
      </c>
      <c r="F127" s="209" t="s">
        <v>264</v>
      </c>
      <c r="G127" s="207"/>
      <c r="H127" s="210">
        <v>2879.75</v>
      </c>
      <c r="I127" s="211"/>
      <c r="J127" s="207"/>
      <c r="K127" s="207"/>
      <c r="L127" s="212"/>
      <c r="M127" s="213"/>
      <c r="N127" s="214"/>
      <c r="O127" s="214"/>
      <c r="P127" s="214"/>
      <c r="Q127" s="214"/>
      <c r="R127" s="214"/>
      <c r="S127" s="214"/>
      <c r="T127" s="215"/>
      <c r="AT127" s="216" t="s">
        <v>182</v>
      </c>
      <c r="AU127" s="216" t="s">
        <v>81</v>
      </c>
      <c r="AV127" s="11" t="s">
        <v>81</v>
      </c>
      <c r="AW127" s="11" t="s">
        <v>34</v>
      </c>
      <c r="AX127" s="11" t="s">
        <v>71</v>
      </c>
      <c r="AY127" s="216" t="s">
        <v>168</v>
      </c>
    </row>
    <row r="128" spans="2:65" s="12" customFormat="1" ht="13.5">
      <c r="B128" s="217"/>
      <c r="C128" s="218"/>
      <c r="D128" s="203" t="s">
        <v>182</v>
      </c>
      <c r="E128" s="219" t="s">
        <v>21</v>
      </c>
      <c r="F128" s="220" t="s">
        <v>184</v>
      </c>
      <c r="G128" s="218"/>
      <c r="H128" s="221">
        <v>2879.75</v>
      </c>
      <c r="I128" s="222"/>
      <c r="J128" s="218"/>
      <c r="K128" s="218"/>
      <c r="L128" s="223"/>
      <c r="M128" s="224"/>
      <c r="N128" s="225"/>
      <c r="O128" s="225"/>
      <c r="P128" s="225"/>
      <c r="Q128" s="225"/>
      <c r="R128" s="225"/>
      <c r="S128" s="225"/>
      <c r="T128" s="226"/>
      <c r="AT128" s="227" t="s">
        <v>182</v>
      </c>
      <c r="AU128" s="227" t="s">
        <v>81</v>
      </c>
      <c r="AV128" s="12" t="s">
        <v>175</v>
      </c>
      <c r="AW128" s="12" t="s">
        <v>34</v>
      </c>
      <c r="AX128" s="12" t="s">
        <v>79</v>
      </c>
      <c r="AY128" s="227" t="s">
        <v>168</v>
      </c>
    </row>
    <row r="129" spans="2:65" s="1" customFormat="1" ht="51" customHeight="1">
      <c r="B129" s="40"/>
      <c r="C129" s="191" t="s">
        <v>265</v>
      </c>
      <c r="D129" s="191" t="s">
        <v>170</v>
      </c>
      <c r="E129" s="192" t="s">
        <v>266</v>
      </c>
      <c r="F129" s="193" t="s">
        <v>267</v>
      </c>
      <c r="G129" s="194" t="s">
        <v>173</v>
      </c>
      <c r="H129" s="195">
        <v>2300</v>
      </c>
      <c r="I129" s="196"/>
      <c r="J129" s="197">
        <f>ROUND(I129*H129,2)</f>
        <v>0</v>
      </c>
      <c r="K129" s="193" t="s">
        <v>174</v>
      </c>
      <c r="L129" s="60"/>
      <c r="M129" s="198" t="s">
        <v>21</v>
      </c>
      <c r="N129" s="199" t="s">
        <v>42</v>
      </c>
      <c r="O129" s="41"/>
      <c r="P129" s="200">
        <f>O129*H129</f>
        <v>0</v>
      </c>
      <c r="Q129" s="200">
        <v>0.10362</v>
      </c>
      <c r="R129" s="200">
        <f>Q129*H129</f>
        <v>238.32600000000002</v>
      </c>
      <c r="S129" s="200">
        <v>0</v>
      </c>
      <c r="T129" s="201">
        <f>S129*H129</f>
        <v>0</v>
      </c>
      <c r="AR129" s="23" t="s">
        <v>175</v>
      </c>
      <c r="AT129" s="23" t="s">
        <v>170</v>
      </c>
      <c r="AU129" s="23" t="s">
        <v>81</v>
      </c>
      <c r="AY129" s="23" t="s">
        <v>168</v>
      </c>
      <c r="BE129" s="202">
        <f>IF(N129="základní",J129,0)</f>
        <v>0</v>
      </c>
      <c r="BF129" s="202">
        <f>IF(N129="snížená",J129,0)</f>
        <v>0</v>
      </c>
      <c r="BG129" s="202">
        <f>IF(N129="zákl. přenesená",J129,0)</f>
        <v>0</v>
      </c>
      <c r="BH129" s="202">
        <f>IF(N129="sníž. přenesená",J129,0)</f>
        <v>0</v>
      </c>
      <c r="BI129" s="202">
        <f>IF(N129="nulová",J129,0)</f>
        <v>0</v>
      </c>
      <c r="BJ129" s="23" t="s">
        <v>79</v>
      </c>
      <c r="BK129" s="202">
        <f>ROUND(I129*H129,2)</f>
        <v>0</v>
      </c>
      <c r="BL129" s="23" t="s">
        <v>175</v>
      </c>
      <c r="BM129" s="23" t="s">
        <v>268</v>
      </c>
    </row>
    <row r="130" spans="2:65" s="1" customFormat="1" ht="121.5">
      <c r="B130" s="40"/>
      <c r="C130" s="62"/>
      <c r="D130" s="203" t="s">
        <v>177</v>
      </c>
      <c r="E130" s="62"/>
      <c r="F130" s="204" t="s">
        <v>269</v>
      </c>
      <c r="G130" s="62"/>
      <c r="H130" s="62"/>
      <c r="I130" s="162"/>
      <c r="J130" s="62"/>
      <c r="K130" s="62"/>
      <c r="L130" s="60"/>
      <c r="M130" s="205"/>
      <c r="N130" s="41"/>
      <c r="O130" s="41"/>
      <c r="P130" s="41"/>
      <c r="Q130" s="41"/>
      <c r="R130" s="41"/>
      <c r="S130" s="41"/>
      <c r="T130" s="77"/>
      <c r="AT130" s="23" t="s">
        <v>177</v>
      </c>
      <c r="AU130" s="23" t="s">
        <v>81</v>
      </c>
    </row>
    <row r="131" spans="2:65" s="1" customFormat="1" ht="16.5" customHeight="1">
      <c r="B131" s="40"/>
      <c r="C131" s="228" t="s">
        <v>270</v>
      </c>
      <c r="D131" s="228" t="s">
        <v>260</v>
      </c>
      <c r="E131" s="229" t="s">
        <v>271</v>
      </c>
      <c r="F131" s="230" t="s">
        <v>272</v>
      </c>
      <c r="G131" s="231" t="s">
        <v>173</v>
      </c>
      <c r="H131" s="232">
        <v>2645</v>
      </c>
      <c r="I131" s="233"/>
      <c r="J131" s="234">
        <f>ROUND(I131*H131,2)</f>
        <v>0</v>
      </c>
      <c r="K131" s="230" t="s">
        <v>174</v>
      </c>
      <c r="L131" s="235"/>
      <c r="M131" s="236" t="s">
        <v>21</v>
      </c>
      <c r="N131" s="237" t="s">
        <v>42</v>
      </c>
      <c r="O131" s="41"/>
      <c r="P131" s="200">
        <f>O131*H131</f>
        <v>0</v>
      </c>
      <c r="Q131" s="200">
        <v>0.152</v>
      </c>
      <c r="R131" s="200">
        <f>Q131*H131</f>
        <v>402.03999999999996</v>
      </c>
      <c r="S131" s="200">
        <v>0</v>
      </c>
      <c r="T131" s="201">
        <f>S131*H131</f>
        <v>0</v>
      </c>
      <c r="AR131" s="23" t="s">
        <v>208</v>
      </c>
      <c r="AT131" s="23" t="s">
        <v>260</v>
      </c>
      <c r="AU131" s="23" t="s">
        <v>81</v>
      </c>
      <c r="AY131" s="23" t="s">
        <v>168</v>
      </c>
      <c r="BE131" s="202">
        <f>IF(N131="základní",J131,0)</f>
        <v>0</v>
      </c>
      <c r="BF131" s="202">
        <f>IF(N131="snížená",J131,0)</f>
        <v>0</v>
      </c>
      <c r="BG131" s="202">
        <f>IF(N131="zákl. přenesená",J131,0)</f>
        <v>0</v>
      </c>
      <c r="BH131" s="202">
        <f>IF(N131="sníž. přenesená",J131,0)</f>
        <v>0</v>
      </c>
      <c r="BI131" s="202">
        <f>IF(N131="nulová",J131,0)</f>
        <v>0</v>
      </c>
      <c r="BJ131" s="23" t="s">
        <v>79</v>
      </c>
      <c r="BK131" s="202">
        <f>ROUND(I131*H131,2)</f>
        <v>0</v>
      </c>
      <c r="BL131" s="23" t="s">
        <v>175</v>
      </c>
      <c r="BM131" s="23" t="s">
        <v>273</v>
      </c>
    </row>
    <row r="132" spans="2:65" s="11" customFormat="1" ht="13.5">
      <c r="B132" s="206"/>
      <c r="C132" s="207"/>
      <c r="D132" s="203" t="s">
        <v>182</v>
      </c>
      <c r="E132" s="208" t="s">
        <v>21</v>
      </c>
      <c r="F132" s="209" t="s">
        <v>274</v>
      </c>
      <c r="G132" s="207"/>
      <c r="H132" s="210">
        <v>2645</v>
      </c>
      <c r="I132" s="211"/>
      <c r="J132" s="207"/>
      <c r="K132" s="207"/>
      <c r="L132" s="212"/>
      <c r="M132" s="213"/>
      <c r="N132" s="214"/>
      <c r="O132" s="214"/>
      <c r="P132" s="214"/>
      <c r="Q132" s="214"/>
      <c r="R132" s="214"/>
      <c r="S132" s="214"/>
      <c r="T132" s="215"/>
      <c r="AT132" s="216" t="s">
        <v>182</v>
      </c>
      <c r="AU132" s="216" t="s">
        <v>81</v>
      </c>
      <c r="AV132" s="11" t="s">
        <v>81</v>
      </c>
      <c r="AW132" s="11" t="s">
        <v>34</v>
      </c>
      <c r="AX132" s="11" t="s">
        <v>71</v>
      </c>
      <c r="AY132" s="216" t="s">
        <v>168</v>
      </c>
    </row>
    <row r="133" spans="2:65" s="12" customFormat="1" ht="13.5">
      <c r="B133" s="217"/>
      <c r="C133" s="218"/>
      <c r="D133" s="203" t="s">
        <v>182</v>
      </c>
      <c r="E133" s="219" t="s">
        <v>21</v>
      </c>
      <c r="F133" s="220" t="s">
        <v>184</v>
      </c>
      <c r="G133" s="218"/>
      <c r="H133" s="221">
        <v>2645</v>
      </c>
      <c r="I133" s="222"/>
      <c r="J133" s="218"/>
      <c r="K133" s="218"/>
      <c r="L133" s="223"/>
      <c r="M133" s="224"/>
      <c r="N133" s="225"/>
      <c r="O133" s="225"/>
      <c r="P133" s="225"/>
      <c r="Q133" s="225"/>
      <c r="R133" s="225"/>
      <c r="S133" s="225"/>
      <c r="T133" s="226"/>
      <c r="AT133" s="227" t="s">
        <v>182</v>
      </c>
      <c r="AU133" s="227" t="s">
        <v>81</v>
      </c>
      <c r="AV133" s="12" t="s">
        <v>175</v>
      </c>
      <c r="AW133" s="12" t="s">
        <v>34</v>
      </c>
      <c r="AX133" s="12" t="s">
        <v>79</v>
      </c>
      <c r="AY133" s="227" t="s">
        <v>168</v>
      </c>
    </row>
    <row r="134" spans="2:65" s="1" customFormat="1" ht="51" customHeight="1">
      <c r="B134" s="40"/>
      <c r="C134" s="191" t="s">
        <v>9</v>
      </c>
      <c r="D134" s="191" t="s">
        <v>170</v>
      </c>
      <c r="E134" s="192" t="s">
        <v>275</v>
      </c>
      <c r="F134" s="193" t="s">
        <v>276</v>
      </c>
      <c r="G134" s="194" t="s">
        <v>173</v>
      </c>
      <c r="H134" s="195">
        <v>380.13</v>
      </c>
      <c r="I134" s="196"/>
      <c r="J134" s="197">
        <f>ROUND(I134*H134,2)</f>
        <v>0</v>
      </c>
      <c r="K134" s="193" t="s">
        <v>174</v>
      </c>
      <c r="L134" s="60"/>
      <c r="M134" s="198" t="s">
        <v>21</v>
      </c>
      <c r="N134" s="199" t="s">
        <v>42</v>
      </c>
      <c r="O134" s="41"/>
      <c r="P134" s="200">
        <f>O134*H134</f>
        <v>0</v>
      </c>
      <c r="Q134" s="200">
        <v>0.14610000000000001</v>
      </c>
      <c r="R134" s="200">
        <f>Q134*H134</f>
        <v>55.536993000000002</v>
      </c>
      <c r="S134" s="200">
        <v>0</v>
      </c>
      <c r="T134" s="201">
        <f>S134*H134</f>
        <v>0</v>
      </c>
      <c r="AR134" s="23" t="s">
        <v>175</v>
      </c>
      <c r="AT134" s="23" t="s">
        <v>170</v>
      </c>
      <c r="AU134" s="23" t="s">
        <v>81</v>
      </c>
      <c r="AY134" s="23" t="s">
        <v>168</v>
      </c>
      <c r="BE134" s="202">
        <f>IF(N134="základní",J134,0)</f>
        <v>0</v>
      </c>
      <c r="BF134" s="202">
        <f>IF(N134="snížená",J134,0)</f>
        <v>0</v>
      </c>
      <c r="BG134" s="202">
        <f>IF(N134="zákl. přenesená",J134,0)</f>
        <v>0</v>
      </c>
      <c r="BH134" s="202">
        <f>IF(N134="sníž. přenesená",J134,0)</f>
        <v>0</v>
      </c>
      <c r="BI134" s="202">
        <f>IF(N134="nulová",J134,0)</f>
        <v>0</v>
      </c>
      <c r="BJ134" s="23" t="s">
        <v>79</v>
      </c>
      <c r="BK134" s="202">
        <f>ROUND(I134*H134,2)</f>
        <v>0</v>
      </c>
      <c r="BL134" s="23" t="s">
        <v>175</v>
      </c>
      <c r="BM134" s="23" t="s">
        <v>277</v>
      </c>
    </row>
    <row r="135" spans="2:65" s="1" customFormat="1" ht="81">
      <c r="B135" s="40"/>
      <c r="C135" s="62"/>
      <c r="D135" s="203" t="s">
        <v>177</v>
      </c>
      <c r="E135" s="62"/>
      <c r="F135" s="204" t="s">
        <v>278</v>
      </c>
      <c r="G135" s="62"/>
      <c r="H135" s="62"/>
      <c r="I135" s="162"/>
      <c r="J135" s="62"/>
      <c r="K135" s="62"/>
      <c r="L135" s="60"/>
      <c r="M135" s="205"/>
      <c r="N135" s="41"/>
      <c r="O135" s="41"/>
      <c r="P135" s="41"/>
      <c r="Q135" s="41"/>
      <c r="R135" s="41"/>
      <c r="S135" s="41"/>
      <c r="T135" s="77"/>
      <c r="AT135" s="23" t="s">
        <v>177</v>
      </c>
      <c r="AU135" s="23" t="s">
        <v>81</v>
      </c>
    </row>
    <row r="136" spans="2:65" s="1" customFormat="1" ht="16.5" customHeight="1">
      <c r="B136" s="40"/>
      <c r="C136" s="228" t="s">
        <v>279</v>
      </c>
      <c r="D136" s="228" t="s">
        <v>260</v>
      </c>
      <c r="E136" s="229" t="s">
        <v>280</v>
      </c>
      <c r="F136" s="230" t="s">
        <v>281</v>
      </c>
      <c r="G136" s="231" t="s">
        <v>173</v>
      </c>
      <c r="H136" s="232">
        <v>456.15600000000001</v>
      </c>
      <c r="I136" s="233"/>
      <c r="J136" s="234">
        <f>ROUND(I136*H136,2)</f>
        <v>0</v>
      </c>
      <c r="K136" s="230" t="s">
        <v>174</v>
      </c>
      <c r="L136" s="235"/>
      <c r="M136" s="236" t="s">
        <v>21</v>
      </c>
      <c r="N136" s="237" t="s">
        <v>42</v>
      </c>
      <c r="O136" s="41"/>
      <c r="P136" s="200">
        <f>O136*H136</f>
        <v>0</v>
      </c>
      <c r="Q136" s="200">
        <v>0.115</v>
      </c>
      <c r="R136" s="200">
        <f>Q136*H136</f>
        <v>52.457940000000001</v>
      </c>
      <c r="S136" s="200">
        <v>0</v>
      </c>
      <c r="T136" s="201">
        <f>S136*H136</f>
        <v>0</v>
      </c>
      <c r="AR136" s="23" t="s">
        <v>208</v>
      </c>
      <c r="AT136" s="23" t="s">
        <v>260</v>
      </c>
      <c r="AU136" s="23" t="s">
        <v>81</v>
      </c>
      <c r="AY136" s="23" t="s">
        <v>168</v>
      </c>
      <c r="BE136" s="202">
        <f>IF(N136="základní",J136,0)</f>
        <v>0</v>
      </c>
      <c r="BF136" s="202">
        <f>IF(N136="snížená",J136,0)</f>
        <v>0</v>
      </c>
      <c r="BG136" s="202">
        <f>IF(N136="zákl. přenesená",J136,0)</f>
        <v>0</v>
      </c>
      <c r="BH136" s="202">
        <f>IF(N136="sníž. přenesená",J136,0)</f>
        <v>0</v>
      </c>
      <c r="BI136" s="202">
        <f>IF(N136="nulová",J136,0)</f>
        <v>0</v>
      </c>
      <c r="BJ136" s="23" t="s">
        <v>79</v>
      </c>
      <c r="BK136" s="202">
        <f>ROUND(I136*H136,2)</f>
        <v>0</v>
      </c>
      <c r="BL136" s="23" t="s">
        <v>175</v>
      </c>
      <c r="BM136" s="23" t="s">
        <v>282</v>
      </c>
    </row>
    <row r="137" spans="2:65" s="10" customFormat="1" ht="29.85" customHeight="1">
      <c r="B137" s="175"/>
      <c r="C137" s="176"/>
      <c r="D137" s="177" t="s">
        <v>70</v>
      </c>
      <c r="E137" s="189" t="s">
        <v>212</v>
      </c>
      <c r="F137" s="189" t="s">
        <v>283</v>
      </c>
      <c r="G137" s="176"/>
      <c r="H137" s="176"/>
      <c r="I137" s="179"/>
      <c r="J137" s="190">
        <f>BK137</f>
        <v>0</v>
      </c>
      <c r="K137" s="176"/>
      <c r="L137" s="181"/>
      <c r="M137" s="182"/>
      <c r="N137" s="183"/>
      <c r="O137" s="183"/>
      <c r="P137" s="184">
        <f>SUM(P138:P153)</f>
        <v>0</v>
      </c>
      <c r="Q137" s="183"/>
      <c r="R137" s="184">
        <f>SUM(R138:R153)</f>
        <v>802.90550000000007</v>
      </c>
      <c r="S137" s="183"/>
      <c r="T137" s="185">
        <f>SUM(T138:T153)</f>
        <v>1379.6999999999998</v>
      </c>
      <c r="AR137" s="186" t="s">
        <v>79</v>
      </c>
      <c r="AT137" s="187" t="s">
        <v>70</v>
      </c>
      <c r="AU137" s="187" t="s">
        <v>79</v>
      </c>
      <c r="AY137" s="186" t="s">
        <v>168</v>
      </c>
      <c r="BK137" s="188">
        <f>SUM(BK138:BK153)</f>
        <v>0</v>
      </c>
    </row>
    <row r="138" spans="2:65" s="1" customFormat="1" ht="38.25" customHeight="1">
      <c r="B138" s="40"/>
      <c r="C138" s="191" t="s">
        <v>284</v>
      </c>
      <c r="D138" s="191" t="s">
        <v>170</v>
      </c>
      <c r="E138" s="192" t="s">
        <v>285</v>
      </c>
      <c r="F138" s="193" t="s">
        <v>286</v>
      </c>
      <c r="G138" s="194" t="s">
        <v>195</v>
      </c>
      <c r="H138" s="195">
        <v>1000</v>
      </c>
      <c r="I138" s="196"/>
      <c r="J138" s="197">
        <f>ROUND(I138*H138,2)</f>
        <v>0</v>
      </c>
      <c r="K138" s="193" t="s">
        <v>174</v>
      </c>
      <c r="L138" s="60"/>
      <c r="M138" s="198" t="s">
        <v>21</v>
      </c>
      <c r="N138" s="199" t="s">
        <v>42</v>
      </c>
      <c r="O138" s="41"/>
      <c r="P138" s="200">
        <f>O138*H138</f>
        <v>0</v>
      </c>
      <c r="Q138" s="200">
        <v>0.16849</v>
      </c>
      <c r="R138" s="200">
        <f>Q138*H138</f>
        <v>168.49</v>
      </c>
      <c r="S138" s="200">
        <v>0</v>
      </c>
      <c r="T138" s="201">
        <f>S138*H138</f>
        <v>0</v>
      </c>
      <c r="AR138" s="23" t="s">
        <v>175</v>
      </c>
      <c r="AT138" s="23" t="s">
        <v>170</v>
      </c>
      <c r="AU138" s="23" t="s">
        <v>81</v>
      </c>
      <c r="AY138" s="23" t="s">
        <v>168</v>
      </c>
      <c r="BE138" s="202">
        <f>IF(N138="základní",J138,0)</f>
        <v>0</v>
      </c>
      <c r="BF138" s="202">
        <f>IF(N138="snížená",J138,0)</f>
        <v>0</v>
      </c>
      <c r="BG138" s="202">
        <f>IF(N138="zákl. přenesená",J138,0)</f>
        <v>0</v>
      </c>
      <c r="BH138" s="202">
        <f>IF(N138="sníž. přenesená",J138,0)</f>
        <v>0</v>
      </c>
      <c r="BI138" s="202">
        <f>IF(N138="nulová",J138,0)</f>
        <v>0</v>
      </c>
      <c r="BJ138" s="23" t="s">
        <v>79</v>
      </c>
      <c r="BK138" s="202">
        <f>ROUND(I138*H138,2)</f>
        <v>0</v>
      </c>
      <c r="BL138" s="23" t="s">
        <v>175</v>
      </c>
      <c r="BM138" s="23" t="s">
        <v>287</v>
      </c>
    </row>
    <row r="139" spans="2:65" s="1" customFormat="1" ht="94.5">
      <c r="B139" s="40"/>
      <c r="C139" s="62"/>
      <c r="D139" s="203" t="s">
        <v>177</v>
      </c>
      <c r="E139" s="62"/>
      <c r="F139" s="204" t="s">
        <v>288</v>
      </c>
      <c r="G139" s="62"/>
      <c r="H139" s="62"/>
      <c r="I139" s="162"/>
      <c r="J139" s="62"/>
      <c r="K139" s="62"/>
      <c r="L139" s="60"/>
      <c r="M139" s="205"/>
      <c r="N139" s="41"/>
      <c r="O139" s="41"/>
      <c r="P139" s="41"/>
      <c r="Q139" s="41"/>
      <c r="R139" s="41"/>
      <c r="S139" s="41"/>
      <c r="T139" s="77"/>
      <c r="AT139" s="23" t="s">
        <v>177</v>
      </c>
      <c r="AU139" s="23" t="s">
        <v>81</v>
      </c>
    </row>
    <row r="140" spans="2:65" s="1" customFormat="1" ht="16.5" customHeight="1">
      <c r="B140" s="40"/>
      <c r="C140" s="228" t="s">
        <v>289</v>
      </c>
      <c r="D140" s="228" t="s">
        <v>260</v>
      </c>
      <c r="E140" s="229" t="s">
        <v>290</v>
      </c>
      <c r="F140" s="230" t="s">
        <v>291</v>
      </c>
      <c r="G140" s="231" t="s">
        <v>195</v>
      </c>
      <c r="H140" s="232">
        <v>1150</v>
      </c>
      <c r="I140" s="233"/>
      <c r="J140" s="234">
        <f>ROUND(I140*H140,2)</f>
        <v>0</v>
      </c>
      <c r="K140" s="230" t="s">
        <v>174</v>
      </c>
      <c r="L140" s="235"/>
      <c r="M140" s="236" t="s">
        <v>21</v>
      </c>
      <c r="N140" s="237" t="s">
        <v>42</v>
      </c>
      <c r="O140" s="41"/>
      <c r="P140" s="200">
        <f>O140*H140</f>
        <v>0</v>
      </c>
      <c r="Q140" s="200">
        <v>5.8000000000000003E-2</v>
      </c>
      <c r="R140" s="200">
        <f>Q140*H140</f>
        <v>66.7</v>
      </c>
      <c r="S140" s="200">
        <v>0</v>
      </c>
      <c r="T140" s="201">
        <f>S140*H140</f>
        <v>0</v>
      </c>
      <c r="AR140" s="23" t="s">
        <v>208</v>
      </c>
      <c r="AT140" s="23" t="s">
        <v>260</v>
      </c>
      <c r="AU140" s="23" t="s">
        <v>81</v>
      </c>
      <c r="AY140" s="23" t="s">
        <v>168</v>
      </c>
      <c r="BE140" s="202">
        <f>IF(N140="základní",J140,0)</f>
        <v>0</v>
      </c>
      <c r="BF140" s="202">
        <f>IF(N140="snížená",J140,0)</f>
        <v>0</v>
      </c>
      <c r="BG140" s="202">
        <f>IF(N140="zákl. přenesená",J140,0)</f>
        <v>0</v>
      </c>
      <c r="BH140" s="202">
        <f>IF(N140="sníž. přenesená",J140,0)</f>
        <v>0</v>
      </c>
      <c r="BI140" s="202">
        <f>IF(N140="nulová",J140,0)</f>
        <v>0</v>
      </c>
      <c r="BJ140" s="23" t="s">
        <v>79</v>
      </c>
      <c r="BK140" s="202">
        <f>ROUND(I140*H140,2)</f>
        <v>0</v>
      </c>
      <c r="BL140" s="23" t="s">
        <v>175</v>
      </c>
      <c r="BM140" s="23" t="s">
        <v>292</v>
      </c>
    </row>
    <row r="141" spans="2:65" s="11" customFormat="1" ht="13.5">
      <c r="B141" s="206"/>
      <c r="C141" s="207"/>
      <c r="D141" s="203" t="s">
        <v>182</v>
      </c>
      <c r="E141" s="208" t="s">
        <v>21</v>
      </c>
      <c r="F141" s="209" t="s">
        <v>293</v>
      </c>
      <c r="G141" s="207"/>
      <c r="H141" s="210">
        <v>1150</v>
      </c>
      <c r="I141" s="211"/>
      <c r="J141" s="207"/>
      <c r="K141" s="207"/>
      <c r="L141" s="212"/>
      <c r="M141" s="213"/>
      <c r="N141" s="214"/>
      <c r="O141" s="214"/>
      <c r="P141" s="214"/>
      <c r="Q141" s="214"/>
      <c r="R141" s="214"/>
      <c r="S141" s="214"/>
      <c r="T141" s="215"/>
      <c r="AT141" s="216" t="s">
        <v>182</v>
      </c>
      <c r="AU141" s="216" t="s">
        <v>81</v>
      </c>
      <c r="AV141" s="11" t="s">
        <v>81</v>
      </c>
      <c r="AW141" s="11" t="s">
        <v>34</v>
      </c>
      <c r="AX141" s="11" t="s">
        <v>71</v>
      </c>
      <c r="AY141" s="216" t="s">
        <v>168</v>
      </c>
    </row>
    <row r="142" spans="2:65" s="12" customFormat="1" ht="13.5">
      <c r="B142" s="217"/>
      <c r="C142" s="218"/>
      <c r="D142" s="203" t="s">
        <v>182</v>
      </c>
      <c r="E142" s="219" t="s">
        <v>21</v>
      </c>
      <c r="F142" s="220" t="s">
        <v>184</v>
      </c>
      <c r="G142" s="218"/>
      <c r="H142" s="221">
        <v>1150</v>
      </c>
      <c r="I142" s="222"/>
      <c r="J142" s="218"/>
      <c r="K142" s="218"/>
      <c r="L142" s="223"/>
      <c r="M142" s="224"/>
      <c r="N142" s="225"/>
      <c r="O142" s="225"/>
      <c r="P142" s="225"/>
      <c r="Q142" s="225"/>
      <c r="R142" s="225"/>
      <c r="S142" s="225"/>
      <c r="T142" s="226"/>
      <c r="AT142" s="227" t="s">
        <v>182</v>
      </c>
      <c r="AU142" s="227" t="s">
        <v>81</v>
      </c>
      <c r="AV142" s="12" t="s">
        <v>175</v>
      </c>
      <c r="AW142" s="12" t="s">
        <v>34</v>
      </c>
      <c r="AX142" s="12" t="s">
        <v>79</v>
      </c>
      <c r="AY142" s="227" t="s">
        <v>168</v>
      </c>
    </row>
    <row r="143" spans="2:65" s="1" customFormat="1" ht="38.25" customHeight="1">
      <c r="B143" s="40"/>
      <c r="C143" s="191" t="s">
        <v>294</v>
      </c>
      <c r="D143" s="191" t="s">
        <v>170</v>
      </c>
      <c r="E143" s="192" t="s">
        <v>295</v>
      </c>
      <c r="F143" s="193" t="s">
        <v>296</v>
      </c>
      <c r="G143" s="194" t="s">
        <v>195</v>
      </c>
      <c r="H143" s="195">
        <v>1000</v>
      </c>
      <c r="I143" s="196"/>
      <c r="J143" s="197">
        <f>ROUND(I143*H143,2)</f>
        <v>0</v>
      </c>
      <c r="K143" s="193" t="s">
        <v>174</v>
      </c>
      <c r="L143" s="60"/>
      <c r="M143" s="198" t="s">
        <v>21</v>
      </c>
      <c r="N143" s="199" t="s">
        <v>42</v>
      </c>
      <c r="O143" s="41"/>
      <c r="P143" s="200">
        <f>O143*H143</f>
        <v>0</v>
      </c>
      <c r="Q143" s="200">
        <v>0.16849</v>
      </c>
      <c r="R143" s="200">
        <f>Q143*H143</f>
        <v>168.49</v>
      </c>
      <c r="S143" s="200">
        <v>0</v>
      </c>
      <c r="T143" s="201">
        <f>S143*H143</f>
        <v>0</v>
      </c>
      <c r="AR143" s="23" t="s">
        <v>175</v>
      </c>
      <c r="AT143" s="23" t="s">
        <v>170</v>
      </c>
      <c r="AU143" s="23" t="s">
        <v>81</v>
      </c>
      <c r="AY143" s="23" t="s">
        <v>168</v>
      </c>
      <c r="BE143" s="202">
        <f>IF(N143="základní",J143,0)</f>
        <v>0</v>
      </c>
      <c r="BF143" s="202">
        <f>IF(N143="snížená",J143,0)</f>
        <v>0</v>
      </c>
      <c r="BG143" s="202">
        <f>IF(N143="zákl. přenesená",J143,0)</f>
        <v>0</v>
      </c>
      <c r="BH143" s="202">
        <f>IF(N143="sníž. přenesená",J143,0)</f>
        <v>0</v>
      </c>
      <c r="BI143" s="202">
        <f>IF(N143="nulová",J143,0)</f>
        <v>0</v>
      </c>
      <c r="BJ143" s="23" t="s">
        <v>79</v>
      </c>
      <c r="BK143" s="202">
        <f>ROUND(I143*H143,2)</f>
        <v>0</v>
      </c>
      <c r="BL143" s="23" t="s">
        <v>175</v>
      </c>
      <c r="BM143" s="23" t="s">
        <v>297</v>
      </c>
    </row>
    <row r="144" spans="2:65" s="1" customFormat="1" ht="108">
      <c r="B144" s="40"/>
      <c r="C144" s="62"/>
      <c r="D144" s="203" t="s">
        <v>177</v>
      </c>
      <c r="E144" s="62"/>
      <c r="F144" s="204" t="s">
        <v>298</v>
      </c>
      <c r="G144" s="62"/>
      <c r="H144" s="62"/>
      <c r="I144" s="162"/>
      <c r="J144" s="62"/>
      <c r="K144" s="62"/>
      <c r="L144" s="60"/>
      <c r="M144" s="205"/>
      <c r="N144" s="41"/>
      <c r="O144" s="41"/>
      <c r="P144" s="41"/>
      <c r="Q144" s="41"/>
      <c r="R144" s="41"/>
      <c r="S144" s="41"/>
      <c r="T144" s="77"/>
      <c r="AT144" s="23" t="s">
        <v>177</v>
      </c>
      <c r="AU144" s="23" t="s">
        <v>81</v>
      </c>
    </row>
    <row r="145" spans="2:65" s="1" customFormat="1" ht="16.5" customHeight="1">
      <c r="B145" s="40"/>
      <c r="C145" s="228" t="s">
        <v>299</v>
      </c>
      <c r="D145" s="228" t="s">
        <v>260</v>
      </c>
      <c r="E145" s="229" t="s">
        <v>300</v>
      </c>
      <c r="F145" s="230" t="s">
        <v>301</v>
      </c>
      <c r="G145" s="231" t="s">
        <v>195</v>
      </c>
      <c r="H145" s="232">
        <v>1150</v>
      </c>
      <c r="I145" s="233"/>
      <c r="J145" s="234">
        <f>ROUND(I145*H145,2)</f>
        <v>0</v>
      </c>
      <c r="K145" s="230" t="s">
        <v>174</v>
      </c>
      <c r="L145" s="235"/>
      <c r="M145" s="236" t="s">
        <v>21</v>
      </c>
      <c r="N145" s="237" t="s">
        <v>42</v>
      </c>
      <c r="O145" s="41"/>
      <c r="P145" s="200">
        <f>O145*H145</f>
        <v>0</v>
      </c>
      <c r="Q145" s="200">
        <v>0.2</v>
      </c>
      <c r="R145" s="200">
        <f>Q145*H145</f>
        <v>230</v>
      </c>
      <c r="S145" s="200">
        <v>0</v>
      </c>
      <c r="T145" s="201">
        <f>S145*H145</f>
        <v>0</v>
      </c>
      <c r="AR145" s="23" t="s">
        <v>208</v>
      </c>
      <c r="AT145" s="23" t="s">
        <v>260</v>
      </c>
      <c r="AU145" s="23" t="s">
        <v>81</v>
      </c>
      <c r="AY145" s="23" t="s">
        <v>168</v>
      </c>
      <c r="BE145" s="202">
        <f>IF(N145="základní",J145,0)</f>
        <v>0</v>
      </c>
      <c r="BF145" s="202">
        <f>IF(N145="snížená",J145,0)</f>
        <v>0</v>
      </c>
      <c r="BG145" s="202">
        <f>IF(N145="zákl. přenesená",J145,0)</f>
        <v>0</v>
      </c>
      <c r="BH145" s="202">
        <f>IF(N145="sníž. přenesená",J145,0)</f>
        <v>0</v>
      </c>
      <c r="BI145" s="202">
        <f>IF(N145="nulová",J145,0)</f>
        <v>0</v>
      </c>
      <c r="BJ145" s="23" t="s">
        <v>79</v>
      </c>
      <c r="BK145" s="202">
        <f>ROUND(I145*H145,2)</f>
        <v>0</v>
      </c>
      <c r="BL145" s="23" t="s">
        <v>175</v>
      </c>
      <c r="BM145" s="23" t="s">
        <v>302</v>
      </c>
    </row>
    <row r="146" spans="2:65" s="11" customFormat="1" ht="13.5">
      <c r="B146" s="206"/>
      <c r="C146" s="207"/>
      <c r="D146" s="203" t="s">
        <v>182</v>
      </c>
      <c r="E146" s="208" t="s">
        <v>21</v>
      </c>
      <c r="F146" s="209" t="s">
        <v>293</v>
      </c>
      <c r="G146" s="207"/>
      <c r="H146" s="210">
        <v>1150</v>
      </c>
      <c r="I146" s="211"/>
      <c r="J146" s="207"/>
      <c r="K146" s="207"/>
      <c r="L146" s="212"/>
      <c r="M146" s="213"/>
      <c r="N146" s="214"/>
      <c r="O146" s="214"/>
      <c r="P146" s="214"/>
      <c r="Q146" s="214"/>
      <c r="R146" s="214"/>
      <c r="S146" s="214"/>
      <c r="T146" s="215"/>
      <c r="AT146" s="216" t="s">
        <v>182</v>
      </c>
      <c r="AU146" s="216" t="s">
        <v>81</v>
      </c>
      <c r="AV146" s="11" t="s">
        <v>81</v>
      </c>
      <c r="AW146" s="11" t="s">
        <v>34</v>
      </c>
      <c r="AX146" s="11" t="s">
        <v>71</v>
      </c>
      <c r="AY146" s="216" t="s">
        <v>168</v>
      </c>
    </row>
    <row r="147" spans="2:65" s="12" customFormat="1" ht="13.5">
      <c r="B147" s="217"/>
      <c r="C147" s="218"/>
      <c r="D147" s="203" t="s">
        <v>182</v>
      </c>
      <c r="E147" s="219" t="s">
        <v>21</v>
      </c>
      <c r="F147" s="220" t="s">
        <v>184</v>
      </c>
      <c r="G147" s="218"/>
      <c r="H147" s="221">
        <v>1150</v>
      </c>
      <c r="I147" s="222"/>
      <c r="J147" s="218"/>
      <c r="K147" s="218"/>
      <c r="L147" s="223"/>
      <c r="M147" s="224"/>
      <c r="N147" s="225"/>
      <c r="O147" s="225"/>
      <c r="P147" s="225"/>
      <c r="Q147" s="225"/>
      <c r="R147" s="225"/>
      <c r="S147" s="225"/>
      <c r="T147" s="226"/>
      <c r="AT147" s="227" t="s">
        <v>182</v>
      </c>
      <c r="AU147" s="227" t="s">
        <v>81</v>
      </c>
      <c r="AV147" s="12" t="s">
        <v>175</v>
      </c>
      <c r="AW147" s="12" t="s">
        <v>34</v>
      </c>
      <c r="AX147" s="12" t="s">
        <v>79</v>
      </c>
      <c r="AY147" s="227" t="s">
        <v>168</v>
      </c>
    </row>
    <row r="148" spans="2:65" s="1" customFormat="1" ht="25.5" customHeight="1">
      <c r="B148" s="40"/>
      <c r="C148" s="191" t="s">
        <v>303</v>
      </c>
      <c r="D148" s="191" t="s">
        <v>170</v>
      </c>
      <c r="E148" s="192" t="s">
        <v>304</v>
      </c>
      <c r="F148" s="193" t="s">
        <v>305</v>
      </c>
      <c r="G148" s="194" t="s">
        <v>205</v>
      </c>
      <c r="H148" s="195">
        <v>75</v>
      </c>
      <c r="I148" s="196"/>
      <c r="J148" s="197">
        <f>ROUND(I148*H148,2)</f>
        <v>0</v>
      </c>
      <c r="K148" s="193" t="s">
        <v>174</v>
      </c>
      <c r="L148" s="60"/>
      <c r="M148" s="198" t="s">
        <v>21</v>
      </c>
      <c r="N148" s="199" t="s">
        <v>42</v>
      </c>
      <c r="O148" s="41"/>
      <c r="P148" s="200">
        <f>O148*H148</f>
        <v>0</v>
      </c>
      <c r="Q148" s="200">
        <v>2.2563399999999998</v>
      </c>
      <c r="R148" s="200">
        <f>Q148*H148</f>
        <v>169.22549999999998</v>
      </c>
      <c r="S148" s="200">
        <v>0</v>
      </c>
      <c r="T148" s="201">
        <f>S148*H148</f>
        <v>0</v>
      </c>
      <c r="AR148" s="23" t="s">
        <v>175</v>
      </c>
      <c r="AT148" s="23" t="s">
        <v>170</v>
      </c>
      <c r="AU148" s="23" t="s">
        <v>81</v>
      </c>
      <c r="AY148" s="23" t="s">
        <v>168</v>
      </c>
      <c r="BE148" s="202">
        <f>IF(N148="základní",J148,0)</f>
        <v>0</v>
      </c>
      <c r="BF148" s="202">
        <f>IF(N148="snížená",J148,0)</f>
        <v>0</v>
      </c>
      <c r="BG148" s="202">
        <f>IF(N148="zákl. přenesená",J148,0)</f>
        <v>0</v>
      </c>
      <c r="BH148" s="202">
        <f>IF(N148="sníž. přenesená",J148,0)</f>
        <v>0</v>
      </c>
      <c r="BI148" s="202">
        <f>IF(N148="nulová",J148,0)</f>
        <v>0</v>
      </c>
      <c r="BJ148" s="23" t="s">
        <v>79</v>
      </c>
      <c r="BK148" s="202">
        <f>ROUND(I148*H148,2)</f>
        <v>0</v>
      </c>
      <c r="BL148" s="23" t="s">
        <v>175</v>
      </c>
      <c r="BM148" s="23" t="s">
        <v>306</v>
      </c>
    </row>
    <row r="149" spans="2:65" s="11" customFormat="1" ht="13.5">
      <c r="B149" s="206"/>
      <c r="C149" s="207"/>
      <c r="D149" s="203" t="s">
        <v>182</v>
      </c>
      <c r="E149" s="208" t="s">
        <v>21</v>
      </c>
      <c r="F149" s="209" t="s">
        <v>307</v>
      </c>
      <c r="G149" s="207"/>
      <c r="H149" s="210">
        <v>75</v>
      </c>
      <c r="I149" s="211"/>
      <c r="J149" s="207"/>
      <c r="K149" s="207"/>
      <c r="L149" s="212"/>
      <c r="M149" s="213"/>
      <c r="N149" s="214"/>
      <c r="O149" s="214"/>
      <c r="P149" s="214"/>
      <c r="Q149" s="214"/>
      <c r="R149" s="214"/>
      <c r="S149" s="214"/>
      <c r="T149" s="215"/>
      <c r="AT149" s="216" t="s">
        <v>182</v>
      </c>
      <c r="AU149" s="216" t="s">
        <v>81</v>
      </c>
      <c r="AV149" s="11" t="s">
        <v>81</v>
      </c>
      <c r="AW149" s="11" t="s">
        <v>34</v>
      </c>
      <c r="AX149" s="11" t="s">
        <v>71</v>
      </c>
      <c r="AY149" s="216" t="s">
        <v>168</v>
      </c>
    </row>
    <row r="150" spans="2:65" s="12" customFormat="1" ht="13.5">
      <c r="B150" s="217"/>
      <c r="C150" s="218"/>
      <c r="D150" s="203" t="s">
        <v>182</v>
      </c>
      <c r="E150" s="219" t="s">
        <v>21</v>
      </c>
      <c r="F150" s="220" t="s">
        <v>184</v>
      </c>
      <c r="G150" s="218"/>
      <c r="H150" s="221">
        <v>75</v>
      </c>
      <c r="I150" s="222"/>
      <c r="J150" s="218"/>
      <c r="K150" s="218"/>
      <c r="L150" s="223"/>
      <c r="M150" s="224"/>
      <c r="N150" s="225"/>
      <c r="O150" s="225"/>
      <c r="P150" s="225"/>
      <c r="Q150" s="225"/>
      <c r="R150" s="225"/>
      <c r="S150" s="225"/>
      <c r="T150" s="226"/>
      <c r="AT150" s="227" t="s">
        <v>182</v>
      </c>
      <c r="AU150" s="227" t="s">
        <v>81</v>
      </c>
      <c r="AV150" s="12" t="s">
        <v>175</v>
      </c>
      <c r="AW150" s="12" t="s">
        <v>34</v>
      </c>
      <c r="AX150" s="12" t="s">
        <v>79</v>
      </c>
      <c r="AY150" s="227" t="s">
        <v>168</v>
      </c>
    </row>
    <row r="151" spans="2:65" s="1" customFormat="1" ht="25.5" customHeight="1">
      <c r="B151" s="40"/>
      <c r="C151" s="191" t="s">
        <v>308</v>
      </c>
      <c r="D151" s="191" t="s">
        <v>170</v>
      </c>
      <c r="E151" s="192" t="s">
        <v>309</v>
      </c>
      <c r="F151" s="193" t="s">
        <v>310</v>
      </c>
      <c r="G151" s="194" t="s">
        <v>205</v>
      </c>
      <c r="H151" s="195">
        <v>954</v>
      </c>
      <c r="I151" s="196"/>
      <c r="J151" s="197">
        <f>ROUND(I151*H151,2)</f>
        <v>0</v>
      </c>
      <c r="K151" s="193" t="s">
        <v>174</v>
      </c>
      <c r="L151" s="60"/>
      <c r="M151" s="198" t="s">
        <v>21</v>
      </c>
      <c r="N151" s="199" t="s">
        <v>42</v>
      </c>
      <c r="O151" s="41"/>
      <c r="P151" s="200">
        <f>O151*H151</f>
        <v>0</v>
      </c>
      <c r="Q151" s="200">
        <v>0</v>
      </c>
      <c r="R151" s="200">
        <f>Q151*H151</f>
        <v>0</v>
      </c>
      <c r="S151" s="200">
        <v>1.4</v>
      </c>
      <c r="T151" s="201">
        <f>S151*H151</f>
        <v>1335.6</v>
      </c>
      <c r="AR151" s="23" t="s">
        <v>175</v>
      </c>
      <c r="AT151" s="23" t="s">
        <v>170</v>
      </c>
      <c r="AU151" s="23" t="s">
        <v>81</v>
      </c>
      <c r="AY151" s="23" t="s">
        <v>168</v>
      </c>
      <c r="BE151" s="202">
        <f>IF(N151="základní",J151,0)</f>
        <v>0</v>
      </c>
      <c r="BF151" s="202">
        <f>IF(N151="snížená",J151,0)</f>
        <v>0</v>
      </c>
      <c r="BG151" s="202">
        <f>IF(N151="zákl. přenesená",J151,0)</f>
        <v>0</v>
      </c>
      <c r="BH151" s="202">
        <f>IF(N151="sníž. přenesená",J151,0)</f>
        <v>0</v>
      </c>
      <c r="BI151" s="202">
        <f>IF(N151="nulová",J151,0)</f>
        <v>0</v>
      </c>
      <c r="BJ151" s="23" t="s">
        <v>79</v>
      </c>
      <c r="BK151" s="202">
        <f>ROUND(I151*H151,2)</f>
        <v>0</v>
      </c>
      <c r="BL151" s="23" t="s">
        <v>175</v>
      </c>
      <c r="BM151" s="23" t="s">
        <v>311</v>
      </c>
    </row>
    <row r="152" spans="2:65" s="1" customFormat="1" ht="25.5" customHeight="1">
      <c r="B152" s="40"/>
      <c r="C152" s="191" t="s">
        <v>312</v>
      </c>
      <c r="D152" s="191" t="s">
        <v>170</v>
      </c>
      <c r="E152" s="192" t="s">
        <v>313</v>
      </c>
      <c r="F152" s="193" t="s">
        <v>314</v>
      </c>
      <c r="G152" s="194" t="s">
        <v>205</v>
      </c>
      <c r="H152" s="195">
        <v>245</v>
      </c>
      <c r="I152" s="196"/>
      <c r="J152" s="197">
        <f>ROUND(I152*H152,2)</f>
        <v>0</v>
      </c>
      <c r="K152" s="193" t="s">
        <v>174</v>
      </c>
      <c r="L152" s="60"/>
      <c r="M152" s="198" t="s">
        <v>21</v>
      </c>
      <c r="N152" s="199" t="s">
        <v>42</v>
      </c>
      <c r="O152" s="41"/>
      <c r="P152" s="200">
        <f>O152*H152</f>
        <v>0</v>
      </c>
      <c r="Q152" s="200">
        <v>0</v>
      </c>
      <c r="R152" s="200">
        <f>Q152*H152</f>
        <v>0</v>
      </c>
      <c r="S152" s="200">
        <v>0.18</v>
      </c>
      <c r="T152" s="201">
        <f>S152*H152</f>
        <v>44.1</v>
      </c>
      <c r="AR152" s="23" t="s">
        <v>175</v>
      </c>
      <c r="AT152" s="23" t="s">
        <v>170</v>
      </c>
      <c r="AU152" s="23" t="s">
        <v>81</v>
      </c>
      <c r="AY152" s="23" t="s">
        <v>168</v>
      </c>
      <c r="BE152" s="202">
        <f>IF(N152="základní",J152,0)</f>
        <v>0</v>
      </c>
      <c r="BF152" s="202">
        <f>IF(N152="snížená",J152,0)</f>
        <v>0</v>
      </c>
      <c r="BG152" s="202">
        <f>IF(N152="zákl. přenesená",J152,0)</f>
        <v>0</v>
      </c>
      <c r="BH152" s="202">
        <f>IF(N152="sníž. přenesená",J152,0)</f>
        <v>0</v>
      </c>
      <c r="BI152" s="202">
        <f>IF(N152="nulová",J152,0)</f>
        <v>0</v>
      </c>
      <c r="BJ152" s="23" t="s">
        <v>79</v>
      </c>
      <c r="BK152" s="202">
        <f>ROUND(I152*H152,2)</f>
        <v>0</v>
      </c>
      <c r="BL152" s="23" t="s">
        <v>175</v>
      </c>
      <c r="BM152" s="23" t="s">
        <v>315</v>
      </c>
    </row>
    <row r="153" spans="2:65" s="1" customFormat="1" ht="189">
      <c r="B153" s="40"/>
      <c r="C153" s="62"/>
      <c r="D153" s="203" t="s">
        <v>177</v>
      </c>
      <c r="E153" s="62"/>
      <c r="F153" s="204" t="s">
        <v>316</v>
      </c>
      <c r="G153" s="62"/>
      <c r="H153" s="62"/>
      <c r="I153" s="162"/>
      <c r="J153" s="62"/>
      <c r="K153" s="62"/>
      <c r="L153" s="60"/>
      <c r="M153" s="205"/>
      <c r="N153" s="41"/>
      <c r="O153" s="41"/>
      <c r="P153" s="41"/>
      <c r="Q153" s="41"/>
      <c r="R153" s="41"/>
      <c r="S153" s="41"/>
      <c r="T153" s="77"/>
      <c r="AT153" s="23" t="s">
        <v>177</v>
      </c>
      <c r="AU153" s="23" t="s">
        <v>81</v>
      </c>
    </row>
    <row r="154" spans="2:65" s="10" customFormat="1" ht="29.85" customHeight="1">
      <c r="B154" s="175"/>
      <c r="C154" s="176"/>
      <c r="D154" s="177" t="s">
        <v>70</v>
      </c>
      <c r="E154" s="189" t="s">
        <v>317</v>
      </c>
      <c r="F154" s="189" t="s">
        <v>318</v>
      </c>
      <c r="G154" s="176"/>
      <c r="H154" s="176"/>
      <c r="I154" s="179"/>
      <c r="J154" s="190">
        <f>BK154</f>
        <v>0</v>
      </c>
      <c r="K154" s="176"/>
      <c r="L154" s="181"/>
      <c r="M154" s="182"/>
      <c r="N154" s="183"/>
      <c r="O154" s="183"/>
      <c r="P154" s="184">
        <f>SUM(P155:P174)</f>
        <v>0</v>
      </c>
      <c r="Q154" s="183"/>
      <c r="R154" s="184">
        <f>SUM(R155:R174)</f>
        <v>0</v>
      </c>
      <c r="S154" s="183"/>
      <c r="T154" s="185">
        <f>SUM(T155:T174)</f>
        <v>0</v>
      </c>
      <c r="AR154" s="186" t="s">
        <v>79</v>
      </c>
      <c r="AT154" s="187" t="s">
        <v>70</v>
      </c>
      <c r="AU154" s="187" t="s">
        <v>79</v>
      </c>
      <c r="AY154" s="186" t="s">
        <v>168</v>
      </c>
      <c r="BK154" s="188">
        <f>SUM(BK155:BK174)</f>
        <v>0</v>
      </c>
    </row>
    <row r="155" spans="2:65" s="1" customFormat="1" ht="25.5" customHeight="1">
      <c r="B155" s="40"/>
      <c r="C155" s="191" t="s">
        <v>319</v>
      </c>
      <c r="D155" s="191" t="s">
        <v>170</v>
      </c>
      <c r="E155" s="192" t="s">
        <v>320</v>
      </c>
      <c r="F155" s="193" t="s">
        <v>321</v>
      </c>
      <c r="G155" s="194" t="s">
        <v>235</v>
      </c>
      <c r="H155" s="195">
        <v>1898.46</v>
      </c>
      <c r="I155" s="196"/>
      <c r="J155" s="197">
        <f>ROUND(I155*H155,2)</f>
        <v>0</v>
      </c>
      <c r="K155" s="193" t="s">
        <v>174</v>
      </c>
      <c r="L155" s="60"/>
      <c r="M155" s="198" t="s">
        <v>21</v>
      </c>
      <c r="N155" s="199" t="s">
        <v>42</v>
      </c>
      <c r="O155" s="41"/>
      <c r="P155" s="200">
        <f>O155*H155</f>
        <v>0</v>
      </c>
      <c r="Q155" s="200">
        <v>0</v>
      </c>
      <c r="R155" s="200">
        <f>Q155*H155</f>
        <v>0</v>
      </c>
      <c r="S155" s="200">
        <v>0</v>
      </c>
      <c r="T155" s="201">
        <f>S155*H155</f>
        <v>0</v>
      </c>
      <c r="AR155" s="23" t="s">
        <v>175</v>
      </c>
      <c r="AT155" s="23" t="s">
        <v>170</v>
      </c>
      <c r="AU155" s="23" t="s">
        <v>81</v>
      </c>
      <c r="AY155" s="23" t="s">
        <v>168</v>
      </c>
      <c r="BE155" s="202">
        <f>IF(N155="základní",J155,0)</f>
        <v>0</v>
      </c>
      <c r="BF155" s="202">
        <f>IF(N155="snížená",J155,0)</f>
        <v>0</v>
      </c>
      <c r="BG155" s="202">
        <f>IF(N155="zákl. přenesená",J155,0)</f>
        <v>0</v>
      </c>
      <c r="BH155" s="202">
        <f>IF(N155="sníž. přenesená",J155,0)</f>
        <v>0</v>
      </c>
      <c r="BI155" s="202">
        <f>IF(N155="nulová",J155,0)</f>
        <v>0</v>
      </c>
      <c r="BJ155" s="23" t="s">
        <v>79</v>
      </c>
      <c r="BK155" s="202">
        <f>ROUND(I155*H155,2)</f>
        <v>0</v>
      </c>
      <c r="BL155" s="23" t="s">
        <v>175</v>
      </c>
      <c r="BM155" s="23" t="s">
        <v>322</v>
      </c>
    </row>
    <row r="156" spans="2:65" s="1" customFormat="1" ht="67.5">
      <c r="B156" s="40"/>
      <c r="C156" s="62"/>
      <c r="D156" s="203" t="s">
        <v>177</v>
      </c>
      <c r="E156" s="62"/>
      <c r="F156" s="204" t="s">
        <v>323</v>
      </c>
      <c r="G156" s="62"/>
      <c r="H156" s="62"/>
      <c r="I156" s="162"/>
      <c r="J156" s="62"/>
      <c r="K156" s="62"/>
      <c r="L156" s="60"/>
      <c r="M156" s="205"/>
      <c r="N156" s="41"/>
      <c r="O156" s="41"/>
      <c r="P156" s="41"/>
      <c r="Q156" s="41"/>
      <c r="R156" s="41"/>
      <c r="S156" s="41"/>
      <c r="T156" s="77"/>
      <c r="AT156" s="23" t="s">
        <v>177</v>
      </c>
      <c r="AU156" s="23" t="s">
        <v>81</v>
      </c>
    </row>
    <row r="157" spans="2:65" s="1" customFormat="1" ht="38.25" customHeight="1">
      <c r="B157" s="40"/>
      <c r="C157" s="191" t="s">
        <v>324</v>
      </c>
      <c r="D157" s="191" t="s">
        <v>170</v>
      </c>
      <c r="E157" s="192" t="s">
        <v>325</v>
      </c>
      <c r="F157" s="193" t="s">
        <v>326</v>
      </c>
      <c r="G157" s="194" t="s">
        <v>235</v>
      </c>
      <c r="H157" s="195">
        <v>28476.9</v>
      </c>
      <c r="I157" s="196"/>
      <c r="J157" s="197">
        <f>ROUND(I157*H157,2)</f>
        <v>0</v>
      </c>
      <c r="K157" s="193" t="s">
        <v>174</v>
      </c>
      <c r="L157" s="60"/>
      <c r="M157" s="198" t="s">
        <v>21</v>
      </c>
      <c r="N157" s="199" t="s">
        <v>42</v>
      </c>
      <c r="O157" s="41"/>
      <c r="P157" s="200">
        <f>O157*H157</f>
        <v>0</v>
      </c>
      <c r="Q157" s="200">
        <v>0</v>
      </c>
      <c r="R157" s="200">
        <f>Q157*H157</f>
        <v>0</v>
      </c>
      <c r="S157" s="200">
        <v>0</v>
      </c>
      <c r="T157" s="201">
        <f>S157*H157</f>
        <v>0</v>
      </c>
      <c r="AR157" s="23" t="s">
        <v>175</v>
      </c>
      <c r="AT157" s="23" t="s">
        <v>170</v>
      </c>
      <c r="AU157" s="23" t="s">
        <v>81</v>
      </c>
      <c r="AY157" s="23" t="s">
        <v>168</v>
      </c>
      <c r="BE157" s="202">
        <f>IF(N157="základní",J157,0)</f>
        <v>0</v>
      </c>
      <c r="BF157" s="202">
        <f>IF(N157="snížená",J157,0)</f>
        <v>0</v>
      </c>
      <c r="BG157" s="202">
        <f>IF(N157="zákl. přenesená",J157,0)</f>
        <v>0</v>
      </c>
      <c r="BH157" s="202">
        <f>IF(N157="sníž. přenesená",J157,0)</f>
        <v>0</v>
      </c>
      <c r="BI157" s="202">
        <f>IF(N157="nulová",J157,0)</f>
        <v>0</v>
      </c>
      <c r="BJ157" s="23" t="s">
        <v>79</v>
      </c>
      <c r="BK157" s="202">
        <f>ROUND(I157*H157,2)</f>
        <v>0</v>
      </c>
      <c r="BL157" s="23" t="s">
        <v>175</v>
      </c>
      <c r="BM157" s="23" t="s">
        <v>327</v>
      </c>
    </row>
    <row r="158" spans="2:65" s="1" customFormat="1" ht="67.5">
      <c r="B158" s="40"/>
      <c r="C158" s="62"/>
      <c r="D158" s="203" t="s">
        <v>177</v>
      </c>
      <c r="E158" s="62"/>
      <c r="F158" s="204" t="s">
        <v>323</v>
      </c>
      <c r="G158" s="62"/>
      <c r="H158" s="62"/>
      <c r="I158" s="162"/>
      <c r="J158" s="62"/>
      <c r="K158" s="62"/>
      <c r="L158" s="60"/>
      <c r="M158" s="205"/>
      <c r="N158" s="41"/>
      <c r="O158" s="41"/>
      <c r="P158" s="41"/>
      <c r="Q158" s="41"/>
      <c r="R158" s="41"/>
      <c r="S158" s="41"/>
      <c r="T158" s="77"/>
      <c r="AT158" s="23" t="s">
        <v>177</v>
      </c>
      <c r="AU158" s="23" t="s">
        <v>81</v>
      </c>
    </row>
    <row r="159" spans="2:65" s="11" customFormat="1" ht="13.5">
      <c r="B159" s="206"/>
      <c r="C159" s="207"/>
      <c r="D159" s="203" t="s">
        <v>182</v>
      </c>
      <c r="E159" s="208" t="s">
        <v>21</v>
      </c>
      <c r="F159" s="209" t="s">
        <v>328</v>
      </c>
      <c r="G159" s="207"/>
      <c r="H159" s="210">
        <v>28476.9</v>
      </c>
      <c r="I159" s="211"/>
      <c r="J159" s="207"/>
      <c r="K159" s="207"/>
      <c r="L159" s="212"/>
      <c r="M159" s="213"/>
      <c r="N159" s="214"/>
      <c r="O159" s="214"/>
      <c r="P159" s="214"/>
      <c r="Q159" s="214"/>
      <c r="R159" s="214"/>
      <c r="S159" s="214"/>
      <c r="T159" s="215"/>
      <c r="AT159" s="216" t="s">
        <v>182</v>
      </c>
      <c r="AU159" s="216" t="s">
        <v>81</v>
      </c>
      <c r="AV159" s="11" t="s">
        <v>81</v>
      </c>
      <c r="AW159" s="11" t="s">
        <v>34</v>
      </c>
      <c r="AX159" s="11" t="s">
        <v>71</v>
      </c>
      <c r="AY159" s="216" t="s">
        <v>168</v>
      </c>
    </row>
    <row r="160" spans="2:65" s="12" customFormat="1" ht="13.5">
      <c r="B160" s="217"/>
      <c r="C160" s="218"/>
      <c r="D160" s="203" t="s">
        <v>182</v>
      </c>
      <c r="E160" s="219" t="s">
        <v>21</v>
      </c>
      <c r="F160" s="220" t="s">
        <v>184</v>
      </c>
      <c r="G160" s="218"/>
      <c r="H160" s="221">
        <v>28476.9</v>
      </c>
      <c r="I160" s="222"/>
      <c r="J160" s="218"/>
      <c r="K160" s="218"/>
      <c r="L160" s="223"/>
      <c r="M160" s="224"/>
      <c r="N160" s="225"/>
      <c r="O160" s="225"/>
      <c r="P160" s="225"/>
      <c r="Q160" s="225"/>
      <c r="R160" s="225"/>
      <c r="S160" s="225"/>
      <c r="T160" s="226"/>
      <c r="AT160" s="227" t="s">
        <v>182</v>
      </c>
      <c r="AU160" s="227" t="s">
        <v>81</v>
      </c>
      <c r="AV160" s="12" t="s">
        <v>175</v>
      </c>
      <c r="AW160" s="12" t="s">
        <v>34</v>
      </c>
      <c r="AX160" s="12" t="s">
        <v>79</v>
      </c>
      <c r="AY160" s="227" t="s">
        <v>168</v>
      </c>
    </row>
    <row r="161" spans="2:65" s="1" customFormat="1" ht="25.5" customHeight="1">
      <c r="B161" s="40"/>
      <c r="C161" s="191" t="s">
        <v>329</v>
      </c>
      <c r="D161" s="191" t="s">
        <v>170</v>
      </c>
      <c r="E161" s="192" t="s">
        <v>330</v>
      </c>
      <c r="F161" s="193" t="s">
        <v>331</v>
      </c>
      <c r="G161" s="194" t="s">
        <v>235</v>
      </c>
      <c r="H161" s="195">
        <v>780.95699999999999</v>
      </c>
      <c r="I161" s="196"/>
      <c r="J161" s="197">
        <f>ROUND(I161*H161,2)</f>
        <v>0</v>
      </c>
      <c r="K161" s="193" t="s">
        <v>174</v>
      </c>
      <c r="L161" s="60"/>
      <c r="M161" s="198" t="s">
        <v>21</v>
      </c>
      <c r="N161" s="199" t="s">
        <v>42</v>
      </c>
      <c r="O161" s="41"/>
      <c r="P161" s="200">
        <f>O161*H161</f>
        <v>0</v>
      </c>
      <c r="Q161" s="200">
        <v>0</v>
      </c>
      <c r="R161" s="200">
        <f>Q161*H161</f>
        <v>0</v>
      </c>
      <c r="S161" s="200">
        <v>0</v>
      </c>
      <c r="T161" s="201">
        <f>S161*H161</f>
        <v>0</v>
      </c>
      <c r="AR161" s="23" t="s">
        <v>175</v>
      </c>
      <c r="AT161" s="23" t="s">
        <v>170</v>
      </c>
      <c r="AU161" s="23" t="s">
        <v>81</v>
      </c>
      <c r="AY161" s="23" t="s">
        <v>168</v>
      </c>
      <c r="BE161" s="202">
        <f>IF(N161="základní",J161,0)</f>
        <v>0</v>
      </c>
      <c r="BF161" s="202">
        <f>IF(N161="snížená",J161,0)</f>
        <v>0</v>
      </c>
      <c r="BG161" s="202">
        <f>IF(N161="zákl. přenesená",J161,0)</f>
        <v>0</v>
      </c>
      <c r="BH161" s="202">
        <f>IF(N161="sníž. přenesená",J161,0)</f>
        <v>0</v>
      </c>
      <c r="BI161" s="202">
        <f>IF(N161="nulová",J161,0)</f>
        <v>0</v>
      </c>
      <c r="BJ161" s="23" t="s">
        <v>79</v>
      </c>
      <c r="BK161" s="202">
        <f>ROUND(I161*H161,2)</f>
        <v>0</v>
      </c>
      <c r="BL161" s="23" t="s">
        <v>175</v>
      </c>
      <c r="BM161" s="23" t="s">
        <v>332</v>
      </c>
    </row>
    <row r="162" spans="2:65" s="1" customFormat="1" ht="94.5">
      <c r="B162" s="40"/>
      <c r="C162" s="62"/>
      <c r="D162" s="203" t="s">
        <v>177</v>
      </c>
      <c r="E162" s="62"/>
      <c r="F162" s="204" t="s">
        <v>333</v>
      </c>
      <c r="G162" s="62"/>
      <c r="H162" s="62"/>
      <c r="I162" s="162"/>
      <c r="J162" s="62"/>
      <c r="K162" s="62"/>
      <c r="L162" s="60"/>
      <c r="M162" s="205"/>
      <c r="N162" s="41"/>
      <c r="O162" s="41"/>
      <c r="P162" s="41"/>
      <c r="Q162" s="41"/>
      <c r="R162" s="41"/>
      <c r="S162" s="41"/>
      <c r="T162" s="77"/>
      <c r="AT162" s="23" t="s">
        <v>177</v>
      </c>
      <c r="AU162" s="23" t="s">
        <v>81</v>
      </c>
    </row>
    <row r="163" spans="2:65" s="1" customFormat="1" ht="25.5" customHeight="1">
      <c r="B163" s="40"/>
      <c r="C163" s="191" t="s">
        <v>334</v>
      </c>
      <c r="D163" s="191" t="s">
        <v>170</v>
      </c>
      <c r="E163" s="192" t="s">
        <v>335</v>
      </c>
      <c r="F163" s="193" t="s">
        <v>336</v>
      </c>
      <c r="G163" s="194" t="s">
        <v>235</v>
      </c>
      <c r="H163" s="195">
        <v>11714.355</v>
      </c>
      <c r="I163" s="196"/>
      <c r="J163" s="197">
        <f>ROUND(I163*H163,2)</f>
        <v>0</v>
      </c>
      <c r="K163" s="193" t="s">
        <v>174</v>
      </c>
      <c r="L163" s="60"/>
      <c r="M163" s="198" t="s">
        <v>21</v>
      </c>
      <c r="N163" s="199" t="s">
        <v>42</v>
      </c>
      <c r="O163" s="41"/>
      <c r="P163" s="200">
        <f>O163*H163</f>
        <v>0</v>
      </c>
      <c r="Q163" s="200">
        <v>0</v>
      </c>
      <c r="R163" s="200">
        <f>Q163*H163</f>
        <v>0</v>
      </c>
      <c r="S163" s="200">
        <v>0</v>
      </c>
      <c r="T163" s="201">
        <f>S163*H163</f>
        <v>0</v>
      </c>
      <c r="AR163" s="23" t="s">
        <v>175</v>
      </c>
      <c r="AT163" s="23" t="s">
        <v>170</v>
      </c>
      <c r="AU163" s="23" t="s">
        <v>81</v>
      </c>
      <c r="AY163" s="23" t="s">
        <v>168</v>
      </c>
      <c r="BE163" s="202">
        <f>IF(N163="základní",J163,0)</f>
        <v>0</v>
      </c>
      <c r="BF163" s="202">
        <f>IF(N163="snížená",J163,0)</f>
        <v>0</v>
      </c>
      <c r="BG163" s="202">
        <f>IF(N163="zákl. přenesená",J163,0)</f>
        <v>0</v>
      </c>
      <c r="BH163" s="202">
        <f>IF(N163="sníž. přenesená",J163,0)</f>
        <v>0</v>
      </c>
      <c r="BI163" s="202">
        <f>IF(N163="nulová",J163,0)</f>
        <v>0</v>
      </c>
      <c r="BJ163" s="23" t="s">
        <v>79</v>
      </c>
      <c r="BK163" s="202">
        <f>ROUND(I163*H163,2)</f>
        <v>0</v>
      </c>
      <c r="BL163" s="23" t="s">
        <v>175</v>
      </c>
      <c r="BM163" s="23" t="s">
        <v>337</v>
      </c>
    </row>
    <row r="164" spans="2:65" s="1" customFormat="1" ht="94.5">
      <c r="B164" s="40"/>
      <c r="C164" s="62"/>
      <c r="D164" s="203" t="s">
        <v>177</v>
      </c>
      <c r="E164" s="62"/>
      <c r="F164" s="204" t="s">
        <v>333</v>
      </c>
      <c r="G164" s="62"/>
      <c r="H164" s="62"/>
      <c r="I164" s="162"/>
      <c r="J164" s="62"/>
      <c r="K164" s="62"/>
      <c r="L164" s="60"/>
      <c r="M164" s="205"/>
      <c r="N164" s="41"/>
      <c r="O164" s="41"/>
      <c r="P164" s="41"/>
      <c r="Q164" s="41"/>
      <c r="R164" s="41"/>
      <c r="S164" s="41"/>
      <c r="T164" s="77"/>
      <c r="AT164" s="23" t="s">
        <v>177</v>
      </c>
      <c r="AU164" s="23" t="s">
        <v>81</v>
      </c>
    </row>
    <row r="165" spans="2:65" s="11" customFormat="1" ht="13.5">
      <c r="B165" s="206"/>
      <c r="C165" s="207"/>
      <c r="D165" s="203" t="s">
        <v>182</v>
      </c>
      <c r="E165" s="208" t="s">
        <v>21</v>
      </c>
      <c r="F165" s="209" t="s">
        <v>338</v>
      </c>
      <c r="G165" s="207"/>
      <c r="H165" s="210">
        <v>11714.355</v>
      </c>
      <c r="I165" s="211"/>
      <c r="J165" s="207"/>
      <c r="K165" s="207"/>
      <c r="L165" s="212"/>
      <c r="M165" s="213"/>
      <c r="N165" s="214"/>
      <c r="O165" s="214"/>
      <c r="P165" s="214"/>
      <c r="Q165" s="214"/>
      <c r="R165" s="214"/>
      <c r="S165" s="214"/>
      <c r="T165" s="215"/>
      <c r="AT165" s="216" t="s">
        <v>182</v>
      </c>
      <c r="AU165" s="216" t="s">
        <v>81</v>
      </c>
      <c r="AV165" s="11" t="s">
        <v>81</v>
      </c>
      <c r="AW165" s="11" t="s">
        <v>34</v>
      </c>
      <c r="AX165" s="11" t="s">
        <v>71</v>
      </c>
      <c r="AY165" s="216" t="s">
        <v>168</v>
      </c>
    </row>
    <row r="166" spans="2:65" s="12" customFormat="1" ht="13.5">
      <c r="B166" s="217"/>
      <c r="C166" s="218"/>
      <c r="D166" s="203" t="s">
        <v>182</v>
      </c>
      <c r="E166" s="219" t="s">
        <v>21</v>
      </c>
      <c r="F166" s="220" t="s">
        <v>184</v>
      </c>
      <c r="G166" s="218"/>
      <c r="H166" s="221">
        <v>11714.355</v>
      </c>
      <c r="I166" s="222"/>
      <c r="J166" s="218"/>
      <c r="K166" s="218"/>
      <c r="L166" s="223"/>
      <c r="M166" s="224"/>
      <c r="N166" s="225"/>
      <c r="O166" s="225"/>
      <c r="P166" s="225"/>
      <c r="Q166" s="225"/>
      <c r="R166" s="225"/>
      <c r="S166" s="225"/>
      <c r="T166" s="226"/>
      <c r="AT166" s="227" t="s">
        <v>182</v>
      </c>
      <c r="AU166" s="227" t="s">
        <v>81</v>
      </c>
      <c r="AV166" s="12" t="s">
        <v>175</v>
      </c>
      <c r="AW166" s="12" t="s">
        <v>34</v>
      </c>
      <c r="AX166" s="12" t="s">
        <v>79</v>
      </c>
      <c r="AY166" s="227" t="s">
        <v>168</v>
      </c>
    </row>
    <row r="167" spans="2:65" s="1" customFormat="1" ht="25.5" customHeight="1">
      <c r="B167" s="40"/>
      <c r="C167" s="191" t="s">
        <v>339</v>
      </c>
      <c r="D167" s="191" t="s">
        <v>170</v>
      </c>
      <c r="E167" s="192" t="s">
        <v>340</v>
      </c>
      <c r="F167" s="193" t="s">
        <v>341</v>
      </c>
      <c r="G167" s="194" t="s">
        <v>235</v>
      </c>
      <c r="H167" s="195">
        <v>586.125</v>
      </c>
      <c r="I167" s="196"/>
      <c r="J167" s="197">
        <f>ROUND(I167*H167,2)</f>
        <v>0</v>
      </c>
      <c r="K167" s="193" t="s">
        <v>174</v>
      </c>
      <c r="L167" s="60"/>
      <c r="M167" s="198" t="s">
        <v>21</v>
      </c>
      <c r="N167" s="199" t="s">
        <v>42</v>
      </c>
      <c r="O167" s="41"/>
      <c r="P167" s="200">
        <f>O167*H167</f>
        <v>0</v>
      </c>
      <c r="Q167" s="200">
        <v>0</v>
      </c>
      <c r="R167" s="200">
        <f>Q167*H167</f>
        <v>0</v>
      </c>
      <c r="S167" s="200">
        <v>0</v>
      </c>
      <c r="T167" s="201">
        <f>S167*H167</f>
        <v>0</v>
      </c>
      <c r="AR167" s="23" t="s">
        <v>175</v>
      </c>
      <c r="AT167" s="23" t="s">
        <v>170</v>
      </c>
      <c r="AU167" s="23" t="s">
        <v>81</v>
      </c>
      <c r="AY167" s="23" t="s">
        <v>168</v>
      </c>
      <c r="BE167" s="202">
        <f>IF(N167="základní",J167,0)</f>
        <v>0</v>
      </c>
      <c r="BF167" s="202">
        <f>IF(N167="snížená",J167,0)</f>
        <v>0</v>
      </c>
      <c r="BG167" s="202">
        <f>IF(N167="zákl. přenesená",J167,0)</f>
        <v>0</v>
      </c>
      <c r="BH167" s="202">
        <f>IF(N167="sníž. přenesená",J167,0)</f>
        <v>0</v>
      </c>
      <c r="BI167" s="202">
        <f>IF(N167="nulová",J167,0)</f>
        <v>0</v>
      </c>
      <c r="BJ167" s="23" t="s">
        <v>79</v>
      </c>
      <c r="BK167" s="202">
        <f>ROUND(I167*H167,2)</f>
        <v>0</v>
      </c>
      <c r="BL167" s="23" t="s">
        <v>175</v>
      </c>
      <c r="BM167" s="23" t="s">
        <v>342</v>
      </c>
    </row>
    <row r="168" spans="2:65" s="1" customFormat="1" ht="81">
      <c r="B168" s="40"/>
      <c r="C168" s="62"/>
      <c r="D168" s="203" t="s">
        <v>177</v>
      </c>
      <c r="E168" s="62"/>
      <c r="F168" s="204" t="s">
        <v>343</v>
      </c>
      <c r="G168" s="62"/>
      <c r="H168" s="62"/>
      <c r="I168" s="162"/>
      <c r="J168" s="62"/>
      <c r="K168" s="62"/>
      <c r="L168" s="60"/>
      <c r="M168" s="205"/>
      <c r="N168" s="41"/>
      <c r="O168" s="41"/>
      <c r="P168" s="41"/>
      <c r="Q168" s="41"/>
      <c r="R168" s="41"/>
      <c r="S168" s="41"/>
      <c r="T168" s="77"/>
      <c r="AT168" s="23" t="s">
        <v>177</v>
      </c>
      <c r="AU168" s="23" t="s">
        <v>81</v>
      </c>
    </row>
    <row r="169" spans="2:65" s="1" customFormat="1" ht="25.5" customHeight="1">
      <c r="B169" s="40"/>
      <c r="C169" s="191" t="s">
        <v>344</v>
      </c>
      <c r="D169" s="191" t="s">
        <v>170</v>
      </c>
      <c r="E169" s="192" t="s">
        <v>345</v>
      </c>
      <c r="F169" s="193" t="s">
        <v>346</v>
      </c>
      <c r="G169" s="194" t="s">
        <v>235</v>
      </c>
      <c r="H169" s="195">
        <v>44.1</v>
      </c>
      <c r="I169" s="196"/>
      <c r="J169" s="197">
        <f>ROUND(I169*H169,2)</f>
        <v>0</v>
      </c>
      <c r="K169" s="193" t="s">
        <v>174</v>
      </c>
      <c r="L169" s="60"/>
      <c r="M169" s="198" t="s">
        <v>21</v>
      </c>
      <c r="N169" s="199" t="s">
        <v>42</v>
      </c>
      <c r="O169" s="41"/>
      <c r="P169" s="200">
        <f>O169*H169</f>
        <v>0</v>
      </c>
      <c r="Q169" s="200">
        <v>0</v>
      </c>
      <c r="R169" s="200">
        <f>Q169*H169</f>
        <v>0</v>
      </c>
      <c r="S169" s="200">
        <v>0</v>
      </c>
      <c r="T169" s="201">
        <f>S169*H169</f>
        <v>0</v>
      </c>
      <c r="AR169" s="23" t="s">
        <v>175</v>
      </c>
      <c r="AT169" s="23" t="s">
        <v>170</v>
      </c>
      <c r="AU169" s="23" t="s">
        <v>81</v>
      </c>
      <c r="AY169" s="23" t="s">
        <v>168</v>
      </c>
      <c r="BE169" s="202">
        <f>IF(N169="základní",J169,0)</f>
        <v>0</v>
      </c>
      <c r="BF169" s="202">
        <f>IF(N169="snížená",J169,0)</f>
        <v>0</v>
      </c>
      <c r="BG169" s="202">
        <f>IF(N169="zákl. přenesená",J169,0)</f>
        <v>0</v>
      </c>
      <c r="BH169" s="202">
        <f>IF(N169="sníž. přenesená",J169,0)</f>
        <v>0</v>
      </c>
      <c r="BI169" s="202">
        <f>IF(N169="nulová",J169,0)</f>
        <v>0</v>
      </c>
      <c r="BJ169" s="23" t="s">
        <v>79</v>
      </c>
      <c r="BK169" s="202">
        <f>ROUND(I169*H169,2)</f>
        <v>0</v>
      </c>
      <c r="BL169" s="23" t="s">
        <v>175</v>
      </c>
      <c r="BM169" s="23" t="s">
        <v>347</v>
      </c>
    </row>
    <row r="170" spans="2:65" s="1" customFormat="1" ht="81">
      <c r="B170" s="40"/>
      <c r="C170" s="62"/>
      <c r="D170" s="203" t="s">
        <v>177</v>
      </c>
      <c r="E170" s="62"/>
      <c r="F170" s="204" t="s">
        <v>343</v>
      </c>
      <c r="G170" s="62"/>
      <c r="H170" s="62"/>
      <c r="I170" s="162"/>
      <c r="J170" s="62"/>
      <c r="K170" s="62"/>
      <c r="L170" s="60"/>
      <c r="M170" s="205"/>
      <c r="N170" s="41"/>
      <c r="O170" s="41"/>
      <c r="P170" s="41"/>
      <c r="Q170" s="41"/>
      <c r="R170" s="41"/>
      <c r="S170" s="41"/>
      <c r="T170" s="77"/>
      <c r="AT170" s="23" t="s">
        <v>177</v>
      </c>
      <c r="AU170" s="23" t="s">
        <v>81</v>
      </c>
    </row>
    <row r="171" spans="2:65" s="1" customFormat="1" ht="25.5" customHeight="1">
      <c r="B171" s="40"/>
      <c r="C171" s="191" t="s">
        <v>348</v>
      </c>
      <c r="D171" s="191" t="s">
        <v>170</v>
      </c>
      <c r="E171" s="192" t="s">
        <v>349</v>
      </c>
      <c r="F171" s="193" t="s">
        <v>350</v>
      </c>
      <c r="G171" s="194" t="s">
        <v>235</v>
      </c>
      <c r="H171" s="195">
        <v>150.732</v>
      </c>
      <c r="I171" s="196"/>
      <c r="J171" s="197">
        <f>ROUND(I171*H171,2)</f>
        <v>0</v>
      </c>
      <c r="K171" s="193" t="s">
        <v>174</v>
      </c>
      <c r="L171" s="60"/>
      <c r="M171" s="198" t="s">
        <v>21</v>
      </c>
      <c r="N171" s="199" t="s">
        <v>42</v>
      </c>
      <c r="O171" s="41"/>
      <c r="P171" s="200">
        <f>O171*H171</f>
        <v>0</v>
      </c>
      <c r="Q171" s="200">
        <v>0</v>
      </c>
      <c r="R171" s="200">
        <f>Q171*H171</f>
        <v>0</v>
      </c>
      <c r="S171" s="200">
        <v>0</v>
      </c>
      <c r="T171" s="201">
        <f>S171*H171</f>
        <v>0</v>
      </c>
      <c r="AR171" s="23" t="s">
        <v>175</v>
      </c>
      <c r="AT171" s="23" t="s">
        <v>170</v>
      </c>
      <c r="AU171" s="23" t="s">
        <v>81</v>
      </c>
      <c r="AY171" s="23" t="s">
        <v>168</v>
      </c>
      <c r="BE171" s="202">
        <f>IF(N171="základní",J171,0)</f>
        <v>0</v>
      </c>
      <c r="BF171" s="202">
        <f>IF(N171="snížená",J171,0)</f>
        <v>0</v>
      </c>
      <c r="BG171" s="202">
        <f>IF(N171="zákl. přenesená",J171,0)</f>
        <v>0</v>
      </c>
      <c r="BH171" s="202">
        <f>IF(N171="sníž. přenesená",J171,0)</f>
        <v>0</v>
      </c>
      <c r="BI171" s="202">
        <f>IF(N171="nulová",J171,0)</f>
        <v>0</v>
      </c>
      <c r="BJ171" s="23" t="s">
        <v>79</v>
      </c>
      <c r="BK171" s="202">
        <f>ROUND(I171*H171,2)</f>
        <v>0</v>
      </c>
      <c r="BL171" s="23" t="s">
        <v>175</v>
      </c>
      <c r="BM171" s="23" t="s">
        <v>351</v>
      </c>
    </row>
    <row r="172" spans="2:65" s="1" customFormat="1" ht="81">
      <c r="B172" s="40"/>
      <c r="C172" s="62"/>
      <c r="D172" s="203" t="s">
        <v>177</v>
      </c>
      <c r="E172" s="62"/>
      <c r="F172" s="204" t="s">
        <v>343</v>
      </c>
      <c r="G172" s="62"/>
      <c r="H172" s="62"/>
      <c r="I172" s="162"/>
      <c r="J172" s="62"/>
      <c r="K172" s="62"/>
      <c r="L172" s="60"/>
      <c r="M172" s="205"/>
      <c r="N172" s="41"/>
      <c r="O172" s="41"/>
      <c r="P172" s="41"/>
      <c r="Q172" s="41"/>
      <c r="R172" s="41"/>
      <c r="S172" s="41"/>
      <c r="T172" s="77"/>
      <c r="AT172" s="23" t="s">
        <v>177</v>
      </c>
      <c r="AU172" s="23" t="s">
        <v>81</v>
      </c>
    </row>
    <row r="173" spans="2:65" s="1" customFormat="1" ht="25.5" customHeight="1">
      <c r="B173" s="40"/>
      <c r="C173" s="191" t="s">
        <v>352</v>
      </c>
      <c r="D173" s="191" t="s">
        <v>170</v>
      </c>
      <c r="E173" s="192" t="s">
        <v>353</v>
      </c>
      <c r="F173" s="193" t="s">
        <v>234</v>
      </c>
      <c r="G173" s="194" t="s">
        <v>235</v>
      </c>
      <c r="H173" s="195">
        <v>1898.46</v>
      </c>
      <c r="I173" s="196"/>
      <c r="J173" s="197">
        <f>ROUND(I173*H173,2)</f>
        <v>0</v>
      </c>
      <c r="K173" s="193" t="s">
        <v>174</v>
      </c>
      <c r="L173" s="60"/>
      <c r="M173" s="198" t="s">
        <v>21</v>
      </c>
      <c r="N173" s="199" t="s">
        <v>42</v>
      </c>
      <c r="O173" s="41"/>
      <c r="P173" s="200">
        <f>O173*H173</f>
        <v>0</v>
      </c>
      <c r="Q173" s="200">
        <v>0</v>
      </c>
      <c r="R173" s="200">
        <f>Q173*H173</f>
        <v>0</v>
      </c>
      <c r="S173" s="200">
        <v>0</v>
      </c>
      <c r="T173" s="201">
        <f>S173*H173</f>
        <v>0</v>
      </c>
      <c r="AR173" s="23" t="s">
        <v>175</v>
      </c>
      <c r="AT173" s="23" t="s">
        <v>170</v>
      </c>
      <c r="AU173" s="23" t="s">
        <v>81</v>
      </c>
      <c r="AY173" s="23" t="s">
        <v>168</v>
      </c>
      <c r="BE173" s="202">
        <f>IF(N173="základní",J173,0)</f>
        <v>0</v>
      </c>
      <c r="BF173" s="202">
        <f>IF(N173="snížená",J173,0)</f>
        <v>0</v>
      </c>
      <c r="BG173" s="202">
        <f>IF(N173="zákl. přenesená",J173,0)</f>
        <v>0</v>
      </c>
      <c r="BH173" s="202">
        <f>IF(N173="sníž. přenesená",J173,0)</f>
        <v>0</v>
      </c>
      <c r="BI173" s="202">
        <f>IF(N173="nulová",J173,0)</f>
        <v>0</v>
      </c>
      <c r="BJ173" s="23" t="s">
        <v>79</v>
      </c>
      <c r="BK173" s="202">
        <f>ROUND(I173*H173,2)</f>
        <v>0</v>
      </c>
      <c r="BL173" s="23" t="s">
        <v>175</v>
      </c>
      <c r="BM173" s="23" t="s">
        <v>354</v>
      </c>
    </row>
    <row r="174" spans="2:65" s="1" customFormat="1" ht="81">
      <c r="B174" s="40"/>
      <c r="C174" s="62"/>
      <c r="D174" s="203" t="s">
        <v>177</v>
      </c>
      <c r="E174" s="62"/>
      <c r="F174" s="204" t="s">
        <v>343</v>
      </c>
      <c r="G174" s="62"/>
      <c r="H174" s="62"/>
      <c r="I174" s="162"/>
      <c r="J174" s="62"/>
      <c r="K174" s="62"/>
      <c r="L174" s="60"/>
      <c r="M174" s="205"/>
      <c r="N174" s="41"/>
      <c r="O174" s="41"/>
      <c r="P174" s="41"/>
      <c r="Q174" s="41"/>
      <c r="R174" s="41"/>
      <c r="S174" s="41"/>
      <c r="T174" s="77"/>
      <c r="AT174" s="23" t="s">
        <v>177</v>
      </c>
      <c r="AU174" s="23" t="s">
        <v>81</v>
      </c>
    </row>
    <row r="175" spans="2:65" s="10" customFormat="1" ht="29.85" customHeight="1">
      <c r="B175" s="175"/>
      <c r="C175" s="176"/>
      <c r="D175" s="177" t="s">
        <v>70</v>
      </c>
      <c r="E175" s="189" t="s">
        <v>355</v>
      </c>
      <c r="F175" s="189" t="s">
        <v>356</v>
      </c>
      <c r="G175" s="176"/>
      <c r="H175" s="176"/>
      <c r="I175" s="179"/>
      <c r="J175" s="190">
        <f>BK175</f>
        <v>0</v>
      </c>
      <c r="K175" s="176"/>
      <c r="L175" s="181"/>
      <c r="M175" s="182"/>
      <c r="N175" s="183"/>
      <c r="O175" s="183"/>
      <c r="P175" s="184">
        <f>SUM(P176:P179)</f>
        <v>0</v>
      </c>
      <c r="Q175" s="183"/>
      <c r="R175" s="184">
        <f>SUM(R176:R179)</f>
        <v>0</v>
      </c>
      <c r="S175" s="183"/>
      <c r="T175" s="185">
        <f>SUM(T176:T179)</f>
        <v>0</v>
      </c>
      <c r="AR175" s="186" t="s">
        <v>79</v>
      </c>
      <c r="AT175" s="187" t="s">
        <v>70</v>
      </c>
      <c r="AU175" s="187" t="s">
        <v>79</v>
      </c>
      <c r="AY175" s="186" t="s">
        <v>168</v>
      </c>
      <c r="BK175" s="188">
        <f>SUM(BK176:BK179)</f>
        <v>0</v>
      </c>
    </row>
    <row r="176" spans="2:65" s="1" customFormat="1" ht="25.5" customHeight="1">
      <c r="B176" s="40"/>
      <c r="C176" s="191" t="s">
        <v>357</v>
      </c>
      <c r="D176" s="191" t="s">
        <v>170</v>
      </c>
      <c r="E176" s="192" t="s">
        <v>358</v>
      </c>
      <c r="F176" s="193" t="s">
        <v>359</v>
      </c>
      <c r="G176" s="194" t="s">
        <v>235</v>
      </c>
      <c r="H176" s="195">
        <v>2273.7330000000002</v>
      </c>
      <c r="I176" s="196"/>
      <c r="J176" s="197">
        <f>ROUND(I176*H176,2)</f>
        <v>0</v>
      </c>
      <c r="K176" s="193" t="s">
        <v>174</v>
      </c>
      <c r="L176" s="60"/>
      <c r="M176" s="198" t="s">
        <v>21</v>
      </c>
      <c r="N176" s="199" t="s">
        <v>42</v>
      </c>
      <c r="O176" s="41"/>
      <c r="P176" s="200">
        <f>O176*H176</f>
        <v>0</v>
      </c>
      <c r="Q176" s="200">
        <v>0</v>
      </c>
      <c r="R176" s="200">
        <f>Q176*H176</f>
        <v>0</v>
      </c>
      <c r="S176" s="200">
        <v>0</v>
      </c>
      <c r="T176" s="201">
        <f>S176*H176</f>
        <v>0</v>
      </c>
      <c r="AR176" s="23" t="s">
        <v>175</v>
      </c>
      <c r="AT176" s="23" t="s">
        <v>170</v>
      </c>
      <c r="AU176" s="23" t="s">
        <v>81</v>
      </c>
      <c r="AY176" s="23" t="s">
        <v>168</v>
      </c>
      <c r="BE176" s="202">
        <f>IF(N176="základní",J176,0)</f>
        <v>0</v>
      </c>
      <c r="BF176" s="202">
        <f>IF(N176="snížená",J176,0)</f>
        <v>0</v>
      </c>
      <c r="BG176" s="202">
        <f>IF(N176="zákl. přenesená",J176,0)</f>
        <v>0</v>
      </c>
      <c r="BH176" s="202">
        <f>IF(N176="sníž. přenesená",J176,0)</f>
        <v>0</v>
      </c>
      <c r="BI176" s="202">
        <f>IF(N176="nulová",J176,0)</f>
        <v>0</v>
      </c>
      <c r="BJ176" s="23" t="s">
        <v>79</v>
      </c>
      <c r="BK176" s="202">
        <f>ROUND(I176*H176,2)</f>
        <v>0</v>
      </c>
      <c r="BL176" s="23" t="s">
        <v>175</v>
      </c>
      <c r="BM176" s="23" t="s">
        <v>360</v>
      </c>
    </row>
    <row r="177" spans="2:65" s="1" customFormat="1" ht="27">
      <c r="B177" s="40"/>
      <c r="C177" s="62"/>
      <c r="D177" s="203" t="s">
        <v>177</v>
      </c>
      <c r="E177" s="62"/>
      <c r="F177" s="204" t="s">
        <v>361</v>
      </c>
      <c r="G177" s="62"/>
      <c r="H177" s="62"/>
      <c r="I177" s="162"/>
      <c r="J177" s="62"/>
      <c r="K177" s="62"/>
      <c r="L177" s="60"/>
      <c r="M177" s="205"/>
      <c r="N177" s="41"/>
      <c r="O177" s="41"/>
      <c r="P177" s="41"/>
      <c r="Q177" s="41"/>
      <c r="R177" s="41"/>
      <c r="S177" s="41"/>
      <c r="T177" s="77"/>
      <c r="AT177" s="23" t="s">
        <v>177</v>
      </c>
      <c r="AU177" s="23" t="s">
        <v>81</v>
      </c>
    </row>
    <row r="178" spans="2:65" s="1" customFormat="1" ht="38.25" customHeight="1">
      <c r="B178" s="40"/>
      <c r="C178" s="191" t="s">
        <v>362</v>
      </c>
      <c r="D178" s="191" t="s">
        <v>170</v>
      </c>
      <c r="E178" s="192" t="s">
        <v>363</v>
      </c>
      <c r="F178" s="193" t="s">
        <v>364</v>
      </c>
      <c r="G178" s="194" t="s">
        <v>235</v>
      </c>
      <c r="H178" s="195">
        <v>2273.7330000000002</v>
      </c>
      <c r="I178" s="196"/>
      <c r="J178" s="197">
        <f>ROUND(I178*H178,2)</f>
        <v>0</v>
      </c>
      <c r="K178" s="193" t="s">
        <v>174</v>
      </c>
      <c r="L178" s="60"/>
      <c r="M178" s="198" t="s">
        <v>21</v>
      </c>
      <c r="N178" s="199" t="s">
        <v>42</v>
      </c>
      <c r="O178" s="41"/>
      <c r="P178" s="200">
        <f>O178*H178</f>
        <v>0</v>
      </c>
      <c r="Q178" s="200">
        <v>0</v>
      </c>
      <c r="R178" s="200">
        <f>Q178*H178</f>
        <v>0</v>
      </c>
      <c r="S178" s="200">
        <v>0</v>
      </c>
      <c r="T178" s="201">
        <f>S178*H178</f>
        <v>0</v>
      </c>
      <c r="AR178" s="23" t="s">
        <v>175</v>
      </c>
      <c r="AT178" s="23" t="s">
        <v>170</v>
      </c>
      <c r="AU178" s="23" t="s">
        <v>81</v>
      </c>
      <c r="AY178" s="23" t="s">
        <v>168</v>
      </c>
      <c r="BE178" s="202">
        <f>IF(N178="základní",J178,0)</f>
        <v>0</v>
      </c>
      <c r="BF178" s="202">
        <f>IF(N178="snížená",J178,0)</f>
        <v>0</v>
      </c>
      <c r="BG178" s="202">
        <f>IF(N178="zákl. přenesená",J178,0)</f>
        <v>0</v>
      </c>
      <c r="BH178" s="202">
        <f>IF(N178="sníž. přenesená",J178,0)</f>
        <v>0</v>
      </c>
      <c r="BI178" s="202">
        <f>IF(N178="nulová",J178,0)</f>
        <v>0</v>
      </c>
      <c r="BJ178" s="23" t="s">
        <v>79</v>
      </c>
      <c r="BK178" s="202">
        <f>ROUND(I178*H178,2)</f>
        <v>0</v>
      </c>
      <c r="BL178" s="23" t="s">
        <v>175</v>
      </c>
      <c r="BM178" s="23" t="s">
        <v>365</v>
      </c>
    </row>
    <row r="179" spans="2:65" s="1" customFormat="1" ht="27">
      <c r="B179" s="40"/>
      <c r="C179" s="62"/>
      <c r="D179" s="203" t="s">
        <v>177</v>
      </c>
      <c r="E179" s="62"/>
      <c r="F179" s="204" t="s">
        <v>361</v>
      </c>
      <c r="G179" s="62"/>
      <c r="H179" s="62"/>
      <c r="I179" s="162"/>
      <c r="J179" s="62"/>
      <c r="K179" s="62"/>
      <c r="L179" s="60"/>
      <c r="M179" s="238"/>
      <c r="N179" s="239"/>
      <c r="O179" s="239"/>
      <c r="P179" s="239"/>
      <c r="Q179" s="239"/>
      <c r="R179" s="239"/>
      <c r="S179" s="239"/>
      <c r="T179" s="240"/>
      <c r="AT179" s="23" t="s">
        <v>177</v>
      </c>
      <c r="AU179" s="23" t="s">
        <v>81</v>
      </c>
    </row>
    <row r="180" spans="2:65" s="1" customFormat="1" ht="6.95" customHeight="1">
      <c r="B180" s="55"/>
      <c r="C180" s="56"/>
      <c r="D180" s="56"/>
      <c r="E180" s="56"/>
      <c r="F180" s="56"/>
      <c r="G180" s="56"/>
      <c r="H180" s="56"/>
      <c r="I180" s="138"/>
      <c r="J180" s="56"/>
      <c r="K180" s="56"/>
      <c r="L180" s="60"/>
    </row>
  </sheetData>
  <sheetProtection algorithmName="SHA-512" hashValue="QAPvHTjXdLWauSodbnW+JxKgkUdp+aodqWk50/xyQICUZpESh2q8HMWdd4UN0j+tUuDJyEASL3JQ1YKExLROMA==" saltValue="VNfNPdqwFLw2WYIp7J9xkCI/Qil/DcU0qDclF/+gddy2X9310IipxNU49xyxdf0Bz9cNNiezMQPrb6yaE7GezQ==" spinCount="100000" sheet="1" objects="1" scenarios="1" formatColumns="0" formatRows="0" autoFilter="0"/>
  <autoFilter ref="C81:K179"/>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57" customWidth="1"/>
    <col min="2" max="2" width="1.6640625" style="257" customWidth="1"/>
    <col min="3" max="4" width="5" style="257" customWidth="1"/>
    <col min="5" max="5" width="11.6640625" style="257" customWidth="1"/>
    <col min="6" max="6" width="9.1640625" style="257" customWidth="1"/>
    <col min="7" max="7" width="5" style="257" customWidth="1"/>
    <col min="8" max="8" width="77.83203125" style="257" customWidth="1"/>
    <col min="9" max="10" width="20" style="257" customWidth="1"/>
    <col min="11" max="11" width="1.6640625" style="257" customWidth="1"/>
  </cols>
  <sheetData>
    <row r="1" spans="2:11" ht="37.5" customHeight="1"/>
    <row r="2" spans="2:11" ht="7.5" customHeight="1">
      <c r="B2" s="258"/>
      <c r="C2" s="259"/>
      <c r="D2" s="259"/>
      <c r="E2" s="259"/>
      <c r="F2" s="259"/>
      <c r="G2" s="259"/>
      <c r="H2" s="259"/>
      <c r="I2" s="259"/>
      <c r="J2" s="259"/>
      <c r="K2" s="260"/>
    </row>
    <row r="3" spans="2:11" s="14" customFormat="1" ht="45" customHeight="1">
      <c r="B3" s="261"/>
      <c r="C3" s="385" t="s">
        <v>2380</v>
      </c>
      <c r="D3" s="385"/>
      <c r="E3" s="385"/>
      <c r="F3" s="385"/>
      <c r="G3" s="385"/>
      <c r="H3" s="385"/>
      <c r="I3" s="385"/>
      <c r="J3" s="385"/>
      <c r="K3" s="262"/>
    </row>
    <row r="4" spans="2:11" ht="25.5" customHeight="1">
      <c r="B4" s="263"/>
      <c r="C4" s="389" t="s">
        <v>2381</v>
      </c>
      <c r="D4" s="389"/>
      <c r="E4" s="389"/>
      <c r="F4" s="389"/>
      <c r="G4" s="389"/>
      <c r="H4" s="389"/>
      <c r="I4" s="389"/>
      <c r="J4" s="389"/>
      <c r="K4" s="264"/>
    </row>
    <row r="5" spans="2:11" ht="5.25" customHeight="1">
      <c r="B5" s="263"/>
      <c r="C5" s="265"/>
      <c r="D5" s="265"/>
      <c r="E5" s="265"/>
      <c r="F5" s="265"/>
      <c r="G5" s="265"/>
      <c r="H5" s="265"/>
      <c r="I5" s="265"/>
      <c r="J5" s="265"/>
      <c r="K5" s="264"/>
    </row>
    <row r="6" spans="2:11" ht="15" customHeight="1">
      <c r="B6" s="263"/>
      <c r="C6" s="388" t="s">
        <v>2382</v>
      </c>
      <c r="D6" s="388"/>
      <c r="E6" s="388"/>
      <c r="F6" s="388"/>
      <c r="G6" s="388"/>
      <c r="H6" s="388"/>
      <c r="I6" s="388"/>
      <c r="J6" s="388"/>
      <c r="K6" s="264"/>
    </row>
    <row r="7" spans="2:11" ht="15" customHeight="1">
      <c r="B7" s="267"/>
      <c r="C7" s="388" t="s">
        <v>2383</v>
      </c>
      <c r="D7" s="388"/>
      <c r="E7" s="388"/>
      <c r="F7" s="388"/>
      <c r="G7" s="388"/>
      <c r="H7" s="388"/>
      <c r="I7" s="388"/>
      <c r="J7" s="388"/>
      <c r="K7" s="264"/>
    </row>
    <row r="8" spans="2:11" ht="12.75" customHeight="1">
      <c r="B8" s="267"/>
      <c r="C8" s="266"/>
      <c r="D8" s="266"/>
      <c r="E8" s="266"/>
      <c r="F8" s="266"/>
      <c r="G8" s="266"/>
      <c r="H8" s="266"/>
      <c r="I8" s="266"/>
      <c r="J8" s="266"/>
      <c r="K8" s="264"/>
    </row>
    <row r="9" spans="2:11" ht="15" customHeight="1">
      <c r="B9" s="267"/>
      <c r="C9" s="388" t="s">
        <v>2384</v>
      </c>
      <c r="D9" s="388"/>
      <c r="E9" s="388"/>
      <c r="F9" s="388"/>
      <c r="G9" s="388"/>
      <c r="H9" s="388"/>
      <c r="I9" s="388"/>
      <c r="J9" s="388"/>
      <c r="K9" s="264"/>
    </row>
    <row r="10" spans="2:11" ht="15" customHeight="1">
      <c r="B10" s="267"/>
      <c r="C10" s="266"/>
      <c r="D10" s="388" t="s">
        <v>2385</v>
      </c>
      <c r="E10" s="388"/>
      <c r="F10" s="388"/>
      <c r="G10" s="388"/>
      <c r="H10" s="388"/>
      <c r="I10" s="388"/>
      <c r="J10" s="388"/>
      <c r="K10" s="264"/>
    </row>
    <row r="11" spans="2:11" ht="15" customHeight="1">
      <c r="B11" s="267"/>
      <c r="C11" s="268"/>
      <c r="D11" s="388" t="s">
        <v>2386</v>
      </c>
      <c r="E11" s="388"/>
      <c r="F11" s="388"/>
      <c r="G11" s="388"/>
      <c r="H11" s="388"/>
      <c r="I11" s="388"/>
      <c r="J11" s="388"/>
      <c r="K11" s="264"/>
    </row>
    <row r="12" spans="2:11" ht="12.75" customHeight="1">
      <c r="B12" s="267"/>
      <c r="C12" s="268"/>
      <c r="D12" s="268"/>
      <c r="E12" s="268"/>
      <c r="F12" s="268"/>
      <c r="G12" s="268"/>
      <c r="H12" s="268"/>
      <c r="I12" s="268"/>
      <c r="J12" s="268"/>
      <c r="K12" s="264"/>
    </row>
    <row r="13" spans="2:11" ht="15" customHeight="1">
      <c r="B13" s="267"/>
      <c r="C13" s="268"/>
      <c r="D13" s="388" t="s">
        <v>2387</v>
      </c>
      <c r="E13" s="388"/>
      <c r="F13" s="388"/>
      <c r="G13" s="388"/>
      <c r="H13" s="388"/>
      <c r="I13" s="388"/>
      <c r="J13" s="388"/>
      <c r="K13" s="264"/>
    </row>
    <row r="14" spans="2:11" ht="15" customHeight="1">
      <c r="B14" s="267"/>
      <c r="C14" s="268"/>
      <c r="D14" s="388" t="s">
        <v>2388</v>
      </c>
      <c r="E14" s="388"/>
      <c r="F14" s="388"/>
      <c r="G14" s="388"/>
      <c r="H14" s="388"/>
      <c r="I14" s="388"/>
      <c r="J14" s="388"/>
      <c r="K14" s="264"/>
    </row>
    <row r="15" spans="2:11" ht="15" customHeight="1">
      <c r="B15" s="267"/>
      <c r="C15" s="268"/>
      <c r="D15" s="388" t="s">
        <v>2389</v>
      </c>
      <c r="E15" s="388"/>
      <c r="F15" s="388"/>
      <c r="G15" s="388"/>
      <c r="H15" s="388"/>
      <c r="I15" s="388"/>
      <c r="J15" s="388"/>
      <c r="K15" s="264"/>
    </row>
    <row r="16" spans="2:11" ht="15" customHeight="1">
      <c r="B16" s="267"/>
      <c r="C16" s="268"/>
      <c r="D16" s="268"/>
      <c r="E16" s="269" t="s">
        <v>78</v>
      </c>
      <c r="F16" s="388" t="s">
        <v>2390</v>
      </c>
      <c r="G16" s="388"/>
      <c r="H16" s="388"/>
      <c r="I16" s="388"/>
      <c r="J16" s="388"/>
      <c r="K16" s="264"/>
    </row>
    <row r="17" spans="2:11" ht="15" customHeight="1">
      <c r="B17" s="267"/>
      <c r="C17" s="268"/>
      <c r="D17" s="268"/>
      <c r="E17" s="269" t="s">
        <v>2391</v>
      </c>
      <c r="F17" s="388" t="s">
        <v>2392</v>
      </c>
      <c r="G17" s="388"/>
      <c r="H17" s="388"/>
      <c r="I17" s="388"/>
      <c r="J17" s="388"/>
      <c r="K17" s="264"/>
    </row>
    <row r="18" spans="2:11" ht="15" customHeight="1">
      <c r="B18" s="267"/>
      <c r="C18" s="268"/>
      <c r="D18" s="268"/>
      <c r="E18" s="269" t="s">
        <v>2393</v>
      </c>
      <c r="F18" s="388" t="s">
        <v>2394</v>
      </c>
      <c r="G18" s="388"/>
      <c r="H18" s="388"/>
      <c r="I18" s="388"/>
      <c r="J18" s="388"/>
      <c r="K18" s="264"/>
    </row>
    <row r="19" spans="2:11" ht="15" customHeight="1">
      <c r="B19" s="267"/>
      <c r="C19" s="268"/>
      <c r="D19" s="268"/>
      <c r="E19" s="269" t="s">
        <v>2395</v>
      </c>
      <c r="F19" s="388" t="s">
        <v>2396</v>
      </c>
      <c r="G19" s="388"/>
      <c r="H19" s="388"/>
      <c r="I19" s="388"/>
      <c r="J19" s="388"/>
      <c r="K19" s="264"/>
    </row>
    <row r="20" spans="2:11" ht="15" customHeight="1">
      <c r="B20" s="267"/>
      <c r="C20" s="268"/>
      <c r="D20" s="268"/>
      <c r="E20" s="269" t="s">
        <v>2397</v>
      </c>
      <c r="F20" s="388" t="s">
        <v>940</v>
      </c>
      <c r="G20" s="388"/>
      <c r="H20" s="388"/>
      <c r="I20" s="388"/>
      <c r="J20" s="388"/>
      <c r="K20" s="264"/>
    </row>
    <row r="21" spans="2:11" ht="15" customHeight="1">
      <c r="B21" s="267"/>
      <c r="C21" s="268"/>
      <c r="D21" s="268"/>
      <c r="E21" s="269" t="s">
        <v>2398</v>
      </c>
      <c r="F21" s="388" t="s">
        <v>2399</v>
      </c>
      <c r="G21" s="388"/>
      <c r="H21" s="388"/>
      <c r="I21" s="388"/>
      <c r="J21" s="388"/>
      <c r="K21" s="264"/>
    </row>
    <row r="22" spans="2:11" ht="12.75" customHeight="1">
      <c r="B22" s="267"/>
      <c r="C22" s="268"/>
      <c r="D22" s="268"/>
      <c r="E22" s="268"/>
      <c r="F22" s="268"/>
      <c r="G22" s="268"/>
      <c r="H22" s="268"/>
      <c r="I22" s="268"/>
      <c r="J22" s="268"/>
      <c r="K22" s="264"/>
    </row>
    <row r="23" spans="2:11" ht="15" customHeight="1">
      <c r="B23" s="267"/>
      <c r="C23" s="388" t="s">
        <v>2400</v>
      </c>
      <c r="D23" s="388"/>
      <c r="E23" s="388"/>
      <c r="F23" s="388"/>
      <c r="G23" s="388"/>
      <c r="H23" s="388"/>
      <c r="I23" s="388"/>
      <c r="J23" s="388"/>
      <c r="K23" s="264"/>
    </row>
    <row r="24" spans="2:11" ht="15" customHeight="1">
      <c r="B24" s="267"/>
      <c r="C24" s="388" t="s">
        <v>2401</v>
      </c>
      <c r="D24" s="388"/>
      <c r="E24" s="388"/>
      <c r="F24" s="388"/>
      <c r="G24" s="388"/>
      <c r="H24" s="388"/>
      <c r="I24" s="388"/>
      <c r="J24" s="388"/>
      <c r="K24" s="264"/>
    </row>
    <row r="25" spans="2:11" ht="15" customHeight="1">
      <c r="B25" s="267"/>
      <c r="C25" s="266"/>
      <c r="D25" s="388" t="s">
        <v>2402</v>
      </c>
      <c r="E25" s="388"/>
      <c r="F25" s="388"/>
      <c r="G25" s="388"/>
      <c r="H25" s="388"/>
      <c r="I25" s="388"/>
      <c r="J25" s="388"/>
      <c r="K25" s="264"/>
    </row>
    <row r="26" spans="2:11" ht="15" customHeight="1">
      <c r="B26" s="267"/>
      <c r="C26" s="268"/>
      <c r="D26" s="388" t="s">
        <v>2403</v>
      </c>
      <c r="E26" s="388"/>
      <c r="F26" s="388"/>
      <c r="G26" s="388"/>
      <c r="H26" s="388"/>
      <c r="I26" s="388"/>
      <c r="J26" s="388"/>
      <c r="K26" s="264"/>
    </row>
    <row r="27" spans="2:11" ht="12.75" customHeight="1">
      <c r="B27" s="267"/>
      <c r="C27" s="268"/>
      <c r="D27" s="268"/>
      <c r="E27" s="268"/>
      <c r="F27" s="268"/>
      <c r="G27" s="268"/>
      <c r="H27" s="268"/>
      <c r="I27" s="268"/>
      <c r="J27" s="268"/>
      <c r="K27" s="264"/>
    </row>
    <row r="28" spans="2:11" ht="15" customHeight="1">
      <c r="B28" s="267"/>
      <c r="C28" s="268"/>
      <c r="D28" s="388" t="s">
        <v>2404</v>
      </c>
      <c r="E28" s="388"/>
      <c r="F28" s="388"/>
      <c r="G28" s="388"/>
      <c r="H28" s="388"/>
      <c r="I28" s="388"/>
      <c r="J28" s="388"/>
      <c r="K28" s="264"/>
    </row>
    <row r="29" spans="2:11" ht="15" customHeight="1">
      <c r="B29" s="267"/>
      <c r="C29" s="268"/>
      <c r="D29" s="388" t="s">
        <v>2405</v>
      </c>
      <c r="E29" s="388"/>
      <c r="F29" s="388"/>
      <c r="G29" s="388"/>
      <c r="H29" s="388"/>
      <c r="I29" s="388"/>
      <c r="J29" s="388"/>
      <c r="K29" s="264"/>
    </row>
    <row r="30" spans="2:11" ht="12.75" customHeight="1">
      <c r="B30" s="267"/>
      <c r="C30" s="268"/>
      <c r="D30" s="268"/>
      <c r="E30" s="268"/>
      <c r="F30" s="268"/>
      <c r="G30" s="268"/>
      <c r="H30" s="268"/>
      <c r="I30" s="268"/>
      <c r="J30" s="268"/>
      <c r="K30" s="264"/>
    </row>
    <row r="31" spans="2:11" ht="15" customHeight="1">
      <c r="B31" s="267"/>
      <c r="C31" s="268"/>
      <c r="D31" s="388" t="s">
        <v>2406</v>
      </c>
      <c r="E31" s="388"/>
      <c r="F31" s="388"/>
      <c r="G31" s="388"/>
      <c r="H31" s="388"/>
      <c r="I31" s="388"/>
      <c r="J31" s="388"/>
      <c r="K31" s="264"/>
    </row>
    <row r="32" spans="2:11" ht="15" customHeight="1">
      <c r="B32" s="267"/>
      <c r="C32" s="268"/>
      <c r="D32" s="388" t="s">
        <v>2407</v>
      </c>
      <c r="E32" s="388"/>
      <c r="F32" s="388"/>
      <c r="G32" s="388"/>
      <c r="H32" s="388"/>
      <c r="I32" s="388"/>
      <c r="J32" s="388"/>
      <c r="K32" s="264"/>
    </row>
    <row r="33" spans="2:11" ht="15" customHeight="1">
      <c r="B33" s="267"/>
      <c r="C33" s="268"/>
      <c r="D33" s="388" t="s">
        <v>2408</v>
      </c>
      <c r="E33" s="388"/>
      <c r="F33" s="388"/>
      <c r="G33" s="388"/>
      <c r="H33" s="388"/>
      <c r="I33" s="388"/>
      <c r="J33" s="388"/>
      <c r="K33" s="264"/>
    </row>
    <row r="34" spans="2:11" ht="15" customHeight="1">
      <c r="B34" s="267"/>
      <c r="C34" s="268"/>
      <c r="D34" s="266"/>
      <c r="E34" s="270" t="s">
        <v>153</v>
      </c>
      <c r="F34" s="266"/>
      <c r="G34" s="388" t="s">
        <v>2409</v>
      </c>
      <c r="H34" s="388"/>
      <c r="I34" s="388"/>
      <c r="J34" s="388"/>
      <c r="K34" s="264"/>
    </row>
    <row r="35" spans="2:11" ht="30.75" customHeight="1">
      <c r="B35" s="267"/>
      <c r="C35" s="268"/>
      <c r="D35" s="266"/>
      <c r="E35" s="270" t="s">
        <v>2410</v>
      </c>
      <c r="F35" s="266"/>
      <c r="G35" s="388" t="s">
        <v>2411</v>
      </c>
      <c r="H35" s="388"/>
      <c r="I35" s="388"/>
      <c r="J35" s="388"/>
      <c r="K35" s="264"/>
    </row>
    <row r="36" spans="2:11" ht="15" customHeight="1">
      <c r="B36" s="267"/>
      <c r="C36" s="268"/>
      <c r="D36" s="266"/>
      <c r="E36" s="270" t="s">
        <v>52</v>
      </c>
      <c r="F36" s="266"/>
      <c r="G36" s="388" t="s">
        <v>2412</v>
      </c>
      <c r="H36" s="388"/>
      <c r="I36" s="388"/>
      <c r="J36" s="388"/>
      <c r="K36" s="264"/>
    </row>
    <row r="37" spans="2:11" ht="15" customHeight="1">
      <c r="B37" s="267"/>
      <c r="C37" s="268"/>
      <c r="D37" s="266"/>
      <c r="E37" s="270" t="s">
        <v>154</v>
      </c>
      <c r="F37" s="266"/>
      <c r="G37" s="388" t="s">
        <v>2413</v>
      </c>
      <c r="H37" s="388"/>
      <c r="I37" s="388"/>
      <c r="J37" s="388"/>
      <c r="K37" s="264"/>
    </row>
    <row r="38" spans="2:11" ht="15" customHeight="1">
      <c r="B38" s="267"/>
      <c r="C38" s="268"/>
      <c r="D38" s="266"/>
      <c r="E38" s="270" t="s">
        <v>155</v>
      </c>
      <c r="F38" s="266"/>
      <c r="G38" s="388" t="s">
        <v>2414</v>
      </c>
      <c r="H38" s="388"/>
      <c r="I38" s="388"/>
      <c r="J38" s="388"/>
      <c r="K38" s="264"/>
    </row>
    <row r="39" spans="2:11" ht="15" customHeight="1">
      <c r="B39" s="267"/>
      <c r="C39" s="268"/>
      <c r="D39" s="266"/>
      <c r="E39" s="270" t="s">
        <v>156</v>
      </c>
      <c r="F39" s="266"/>
      <c r="G39" s="388" t="s">
        <v>2415</v>
      </c>
      <c r="H39" s="388"/>
      <c r="I39" s="388"/>
      <c r="J39" s="388"/>
      <c r="K39" s="264"/>
    </row>
    <row r="40" spans="2:11" ht="15" customHeight="1">
      <c r="B40" s="267"/>
      <c r="C40" s="268"/>
      <c r="D40" s="266"/>
      <c r="E40" s="270" t="s">
        <v>2416</v>
      </c>
      <c r="F40" s="266"/>
      <c r="G40" s="388" t="s">
        <v>2417</v>
      </c>
      <c r="H40" s="388"/>
      <c r="I40" s="388"/>
      <c r="J40" s="388"/>
      <c r="K40" s="264"/>
    </row>
    <row r="41" spans="2:11" ht="15" customHeight="1">
      <c r="B41" s="267"/>
      <c r="C41" s="268"/>
      <c r="D41" s="266"/>
      <c r="E41" s="270"/>
      <c r="F41" s="266"/>
      <c r="G41" s="388" t="s">
        <v>2418</v>
      </c>
      <c r="H41" s="388"/>
      <c r="I41" s="388"/>
      <c r="J41" s="388"/>
      <c r="K41" s="264"/>
    </row>
    <row r="42" spans="2:11" ht="15" customHeight="1">
      <c r="B42" s="267"/>
      <c r="C42" s="268"/>
      <c r="D42" s="266"/>
      <c r="E42" s="270" t="s">
        <v>2419</v>
      </c>
      <c r="F42" s="266"/>
      <c r="G42" s="388" t="s">
        <v>2420</v>
      </c>
      <c r="H42" s="388"/>
      <c r="I42" s="388"/>
      <c r="J42" s="388"/>
      <c r="K42" s="264"/>
    </row>
    <row r="43" spans="2:11" ht="15" customHeight="1">
      <c r="B43" s="267"/>
      <c r="C43" s="268"/>
      <c r="D43" s="266"/>
      <c r="E43" s="270" t="s">
        <v>158</v>
      </c>
      <c r="F43" s="266"/>
      <c r="G43" s="388" t="s">
        <v>2421</v>
      </c>
      <c r="H43" s="388"/>
      <c r="I43" s="388"/>
      <c r="J43" s="388"/>
      <c r="K43" s="264"/>
    </row>
    <row r="44" spans="2:11" ht="12.75" customHeight="1">
      <c r="B44" s="267"/>
      <c r="C44" s="268"/>
      <c r="D44" s="266"/>
      <c r="E44" s="266"/>
      <c r="F44" s="266"/>
      <c r="G44" s="266"/>
      <c r="H44" s="266"/>
      <c r="I44" s="266"/>
      <c r="J44" s="266"/>
      <c r="K44" s="264"/>
    </row>
    <row r="45" spans="2:11" ht="15" customHeight="1">
      <c r="B45" s="267"/>
      <c r="C45" s="268"/>
      <c r="D45" s="388" t="s">
        <v>2422</v>
      </c>
      <c r="E45" s="388"/>
      <c r="F45" s="388"/>
      <c r="G45" s="388"/>
      <c r="H45" s="388"/>
      <c r="I45" s="388"/>
      <c r="J45" s="388"/>
      <c r="K45" s="264"/>
    </row>
    <row r="46" spans="2:11" ht="15" customHeight="1">
      <c r="B46" s="267"/>
      <c r="C46" s="268"/>
      <c r="D46" s="268"/>
      <c r="E46" s="388" t="s">
        <v>2423</v>
      </c>
      <c r="F46" s="388"/>
      <c r="G46" s="388"/>
      <c r="H46" s="388"/>
      <c r="I46" s="388"/>
      <c r="J46" s="388"/>
      <c r="K46" s="264"/>
    </row>
    <row r="47" spans="2:11" ht="15" customHeight="1">
      <c r="B47" s="267"/>
      <c r="C47" s="268"/>
      <c r="D47" s="268"/>
      <c r="E47" s="388" t="s">
        <v>2424</v>
      </c>
      <c r="F47" s="388"/>
      <c r="G47" s="388"/>
      <c r="H47" s="388"/>
      <c r="I47" s="388"/>
      <c r="J47" s="388"/>
      <c r="K47" s="264"/>
    </row>
    <row r="48" spans="2:11" ht="15" customHeight="1">
      <c r="B48" s="267"/>
      <c r="C48" s="268"/>
      <c r="D48" s="268"/>
      <c r="E48" s="388" t="s">
        <v>2425</v>
      </c>
      <c r="F48" s="388"/>
      <c r="G48" s="388"/>
      <c r="H48" s="388"/>
      <c r="I48" s="388"/>
      <c r="J48" s="388"/>
      <c r="K48" s="264"/>
    </row>
    <row r="49" spans="2:11" ht="15" customHeight="1">
      <c r="B49" s="267"/>
      <c r="C49" s="268"/>
      <c r="D49" s="388" t="s">
        <v>2426</v>
      </c>
      <c r="E49" s="388"/>
      <c r="F49" s="388"/>
      <c r="G49" s="388"/>
      <c r="H49" s="388"/>
      <c r="I49" s="388"/>
      <c r="J49" s="388"/>
      <c r="K49" s="264"/>
    </row>
    <row r="50" spans="2:11" ht="25.5" customHeight="1">
      <c r="B50" s="263"/>
      <c r="C50" s="389" t="s">
        <v>2427</v>
      </c>
      <c r="D50" s="389"/>
      <c r="E50" s="389"/>
      <c r="F50" s="389"/>
      <c r="G50" s="389"/>
      <c r="H50" s="389"/>
      <c r="I50" s="389"/>
      <c r="J50" s="389"/>
      <c r="K50" s="264"/>
    </row>
    <row r="51" spans="2:11" ht="5.25" customHeight="1">
      <c r="B51" s="263"/>
      <c r="C51" s="265"/>
      <c r="D51" s="265"/>
      <c r="E51" s="265"/>
      <c r="F51" s="265"/>
      <c r="G51" s="265"/>
      <c r="H51" s="265"/>
      <c r="I51" s="265"/>
      <c r="J51" s="265"/>
      <c r="K51" s="264"/>
    </row>
    <row r="52" spans="2:11" ht="15" customHeight="1">
      <c r="B52" s="263"/>
      <c r="C52" s="388" t="s">
        <v>2428</v>
      </c>
      <c r="D52" s="388"/>
      <c r="E52" s="388"/>
      <c r="F52" s="388"/>
      <c r="G52" s="388"/>
      <c r="H52" s="388"/>
      <c r="I52" s="388"/>
      <c r="J52" s="388"/>
      <c r="K52" s="264"/>
    </row>
    <row r="53" spans="2:11" ht="15" customHeight="1">
      <c r="B53" s="263"/>
      <c r="C53" s="388" t="s">
        <v>2429</v>
      </c>
      <c r="D53" s="388"/>
      <c r="E53" s="388"/>
      <c r="F53" s="388"/>
      <c r="G53" s="388"/>
      <c r="H53" s="388"/>
      <c r="I53" s="388"/>
      <c r="J53" s="388"/>
      <c r="K53" s="264"/>
    </row>
    <row r="54" spans="2:11" ht="12.75" customHeight="1">
      <c r="B54" s="263"/>
      <c r="C54" s="266"/>
      <c r="D54" s="266"/>
      <c r="E54" s="266"/>
      <c r="F54" s="266"/>
      <c r="G54" s="266"/>
      <c r="H54" s="266"/>
      <c r="I54" s="266"/>
      <c r="J54" s="266"/>
      <c r="K54" s="264"/>
    </row>
    <row r="55" spans="2:11" ht="15" customHeight="1">
      <c r="B55" s="263"/>
      <c r="C55" s="388" t="s">
        <v>2430</v>
      </c>
      <c r="D55" s="388"/>
      <c r="E55" s="388"/>
      <c r="F55" s="388"/>
      <c r="G55" s="388"/>
      <c r="H55" s="388"/>
      <c r="I55" s="388"/>
      <c r="J55" s="388"/>
      <c r="K55" s="264"/>
    </row>
    <row r="56" spans="2:11" ht="15" customHeight="1">
      <c r="B56" s="263"/>
      <c r="C56" s="268"/>
      <c r="D56" s="388" t="s">
        <v>2431</v>
      </c>
      <c r="E56" s="388"/>
      <c r="F56" s="388"/>
      <c r="G56" s="388"/>
      <c r="H56" s="388"/>
      <c r="I56" s="388"/>
      <c r="J56" s="388"/>
      <c r="K56" s="264"/>
    </row>
    <row r="57" spans="2:11" ht="15" customHeight="1">
      <c r="B57" s="263"/>
      <c r="C57" s="268"/>
      <c r="D57" s="388" t="s">
        <v>2432</v>
      </c>
      <c r="E57" s="388"/>
      <c r="F57" s="388"/>
      <c r="G57" s="388"/>
      <c r="H57" s="388"/>
      <c r="I57" s="388"/>
      <c r="J57" s="388"/>
      <c r="K57" s="264"/>
    </row>
    <row r="58" spans="2:11" ht="15" customHeight="1">
      <c r="B58" s="263"/>
      <c r="C58" s="268"/>
      <c r="D58" s="388" t="s">
        <v>2433</v>
      </c>
      <c r="E58" s="388"/>
      <c r="F58" s="388"/>
      <c r="G58" s="388"/>
      <c r="H58" s="388"/>
      <c r="I58" s="388"/>
      <c r="J58" s="388"/>
      <c r="K58" s="264"/>
    </row>
    <row r="59" spans="2:11" ht="15" customHeight="1">
      <c r="B59" s="263"/>
      <c r="C59" s="268"/>
      <c r="D59" s="388" t="s">
        <v>2434</v>
      </c>
      <c r="E59" s="388"/>
      <c r="F59" s="388"/>
      <c r="G59" s="388"/>
      <c r="H59" s="388"/>
      <c r="I59" s="388"/>
      <c r="J59" s="388"/>
      <c r="K59" s="264"/>
    </row>
    <row r="60" spans="2:11" ht="15" customHeight="1">
      <c r="B60" s="263"/>
      <c r="C60" s="268"/>
      <c r="D60" s="387" t="s">
        <v>2435</v>
      </c>
      <c r="E60" s="387"/>
      <c r="F60" s="387"/>
      <c r="G60" s="387"/>
      <c r="H60" s="387"/>
      <c r="I60" s="387"/>
      <c r="J60" s="387"/>
      <c r="K60" s="264"/>
    </row>
    <row r="61" spans="2:11" ht="15" customHeight="1">
      <c r="B61" s="263"/>
      <c r="C61" s="268"/>
      <c r="D61" s="388" t="s">
        <v>2436</v>
      </c>
      <c r="E61" s="388"/>
      <c r="F61" s="388"/>
      <c r="G61" s="388"/>
      <c r="H61" s="388"/>
      <c r="I61" s="388"/>
      <c r="J61" s="388"/>
      <c r="K61" s="264"/>
    </row>
    <row r="62" spans="2:11" ht="12.75" customHeight="1">
      <c r="B62" s="263"/>
      <c r="C62" s="268"/>
      <c r="D62" s="268"/>
      <c r="E62" s="271"/>
      <c r="F62" s="268"/>
      <c r="G62" s="268"/>
      <c r="H62" s="268"/>
      <c r="I62" s="268"/>
      <c r="J62" s="268"/>
      <c r="K62" s="264"/>
    </row>
    <row r="63" spans="2:11" ht="15" customHeight="1">
      <c r="B63" s="263"/>
      <c r="C63" s="268"/>
      <c r="D63" s="388" t="s">
        <v>2437</v>
      </c>
      <c r="E63" s="388"/>
      <c r="F63" s="388"/>
      <c r="G63" s="388"/>
      <c r="H63" s="388"/>
      <c r="I63" s="388"/>
      <c r="J63" s="388"/>
      <c r="K63" s="264"/>
    </row>
    <row r="64" spans="2:11" ht="15" customHeight="1">
      <c r="B64" s="263"/>
      <c r="C64" s="268"/>
      <c r="D64" s="387" t="s">
        <v>2438</v>
      </c>
      <c r="E64" s="387"/>
      <c r="F64" s="387"/>
      <c r="G64" s="387"/>
      <c r="H64" s="387"/>
      <c r="I64" s="387"/>
      <c r="J64" s="387"/>
      <c r="K64" s="264"/>
    </row>
    <row r="65" spans="2:11" ht="15" customHeight="1">
      <c r="B65" s="263"/>
      <c r="C65" s="268"/>
      <c r="D65" s="388" t="s">
        <v>2439</v>
      </c>
      <c r="E65" s="388"/>
      <c r="F65" s="388"/>
      <c r="G65" s="388"/>
      <c r="H65" s="388"/>
      <c r="I65" s="388"/>
      <c r="J65" s="388"/>
      <c r="K65" s="264"/>
    </row>
    <row r="66" spans="2:11" ht="15" customHeight="1">
      <c r="B66" s="263"/>
      <c r="C66" s="268"/>
      <c r="D66" s="388" t="s">
        <v>2440</v>
      </c>
      <c r="E66" s="388"/>
      <c r="F66" s="388"/>
      <c r="G66" s="388"/>
      <c r="H66" s="388"/>
      <c r="I66" s="388"/>
      <c r="J66" s="388"/>
      <c r="K66" s="264"/>
    </row>
    <row r="67" spans="2:11" ht="15" customHeight="1">
      <c r="B67" s="263"/>
      <c r="C67" s="268"/>
      <c r="D67" s="388" t="s">
        <v>2441</v>
      </c>
      <c r="E67" s="388"/>
      <c r="F67" s="388"/>
      <c r="G67" s="388"/>
      <c r="H67" s="388"/>
      <c r="I67" s="388"/>
      <c r="J67" s="388"/>
      <c r="K67" s="264"/>
    </row>
    <row r="68" spans="2:11" ht="15" customHeight="1">
      <c r="B68" s="263"/>
      <c r="C68" s="268"/>
      <c r="D68" s="388" t="s">
        <v>2442</v>
      </c>
      <c r="E68" s="388"/>
      <c r="F68" s="388"/>
      <c r="G68" s="388"/>
      <c r="H68" s="388"/>
      <c r="I68" s="388"/>
      <c r="J68" s="388"/>
      <c r="K68" s="264"/>
    </row>
    <row r="69" spans="2:11" ht="12.75" customHeight="1">
      <c r="B69" s="272"/>
      <c r="C69" s="273"/>
      <c r="D69" s="273"/>
      <c r="E69" s="273"/>
      <c r="F69" s="273"/>
      <c r="G69" s="273"/>
      <c r="H69" s="273"/>
      <c r="I69" s="273"/>
      <c r="J69" s="273"/>
      <c r="K69" s="274"/>
    </row>
    <row r="70" spans="2:11" ht="18.75" customHeight="1">
      <c r="B70" s="275"/>
      <c r="C70" s="275"/>
      <c r="D70" s="275"/>
      <c r="E70" s="275"/>
      <c r="F70" s="275"/>
      <c r="G70" s="275"/>
      <c r="H70" s="275"/>
      <c r="I70" s="275"/>
      <c r="J70" s="275"/>
      <c r="K70" s="276"/>
    </row>
    <row r="71" spans="2:11" ht="18.75" customHeight="1">
      <c r="B71" s="276"/>
      <c r="C71" s="276"/>
      <c r="D71" s="276"/>
      <c r="E71" s="276"/>
      <c r="F71" s="276"/>
      <c r="G71" s="276"/>
      <c r="H71" s="276"/>
      <c r="I71" s="276"/>
      <c r="J71" s="276"/>
      <c r="K71" s="276"/>
    </row>
    <row r="72" spans="2:11" ht="7.5" customHeight="1">
      <c r="B72" s="277"/>
      <c r="C72" s="278"/>
      <c r="D72" s="278"/>
      <c r="E72" s="278"/>
      <c r="F72" s="278"/>
      <c r="G72" s="278"/>
      <c r="H72" s="278"/>
      <c r="I72" s="278"/>
      <c r="J72" s="278"/>
      <c r="K72" s="279"/>
    </row>
    <row r="73" spans="2:11" ht="45" customHeight="1">
      <c r="B73" s="280"/>
      <c r="C73" s="386" t="s">
        <v>137</v>
      </c>
      <c r="D73" s="386"/>
      <c r="E73" s="386"/>
      <c r="F73" s="386"/>
      <c r="G73" s="386"/>
      <c r="H73" s="386"/>
      <c r="I73" s="386"/>
      <c r="J73" s="386"/>
      <c r="K73" s="281"/>
    </row>
    <row r="74" spans="2:11" ht="17.25" customHeight="1">
      <c r="B74" s="280"/>
      <c r="C74" s="282" t="s">
        <v>2443</v>
      </c>
      <c r="D74" s="282"/>
      <c r="E74" s="282"/>
      <c r="F74" s="282" t="s">
        <v>2444</v>
      </c>
      <c r="G74" s="283"/>
      <c r="H74" s="282" t="s">
        <v>154</v>
      </c>
      <c r="I74" s="282" t="s">
        <v>56</v>
      </c>
      <c r="J74" s="282" t="s">
        <v>2445</v>
      </c>
      <c r="K74" s="281"/>
    </row>
    <row r="75" spans="2:11" ht="17.25" customHeight="1">
      <c r="B75" s="280"/>
      <c r="C75" s="284" t="s">
        <v>2446</v>
      </c>
      <c r="D75" s="284"/>
      <c r="E75" s="284"/>
      <c r="F75" s="285" t="s">
        <v>2447</v>
      </c>
      <c r="G75" s="286"/>
      <c r="H75" s="284"/>
      <c r="I75" s="284"/>
      <c r="J75" s="284" t="s">
        <v>2448</v>
      </c>
      <c r="K75" s="281"/>
    </row>
    <row r="76" spans="2:11" ht="5.25" customHeight="1">
      <c r="B76" s="280"/>
      <c r="C76" s="287"/>
      <c r="D76" s="287"/>
      <c r="E76" s="287"/>
      <c r="F76" s="287"/>
      <c r="G76" s="288"/>
      <c r="H76" s="287"/>
      <c r="I76" s="287"/>
      <c r="J76" s="287"/>
      <c r="K76" s="281"/>
    </row>
    <row r="77" spans="2:11" ht="15" customHeight="1">
      <c r="B77" s="280"/>
      <c r="C77" s="270" t="s">
        <v>52</v>
      </c>
      <c r="D77" s="287"/>
      <c r="E77" s="287"/>
      <c r="F77" s="289" t="s">
        <v>2449</v>
      </c>
      <c r="G77" s="288"/>
      <c r="H77" s="270" t="s">
        <v>2450</v>
      </c>
      <c r="I77" s="270" t="s">
        <v>2451</v>
      </c>
      <c r="J77" s="270">
        <v>20</v>
      </c>
      <c r="K77" s="281"/>
    </row>
    <row r="78" spans="2:11" ht="15" customHeight="1">
      <c r="B78" s="280"/>
      <c r="C78" s="270" t="s">
        <v>2452</v>
      </c>
      <c r="D78" s="270"/>
      <c r="E78" s="270"/>
      <c r="F78" s="289" t="s">
        <v>2449</v>
      </c>
      <c r="G78" s="288"/>
      <c r="H78" s="270" t="s">
        <v>2453</v>
      </c>
      <c r="I78" s="270" t="s">
        <v>2451</v>
      </c>
      <c r="J78" s="270">
        <v>120</v>
      </c>
      <c r="K78" s="281"/>
    </row>
    <row r="79" spans="2:11" ht="15" customHeight="1">
      <c r="B79" s="290"/>
      <c r="C79" s="270" t="s">
        <v>2454</v>
      </c>
      <c r="D79" s="270"/>
      <c r="E79" s="270"/>
      <c r="F79" s="289" t="s">
        <v>2455</v>
      </c>
      <c r="G79" s="288"/>
      <c r="H79" s="270" t="s">
        <v>2456</v>
      </c>
      <c r="I79" s="270" t="s">
        <v>2451</v>
      </c>
      <c r="J79" s="270">
        <v>50</v>
      </c>
      <c r="K79" s="281"/>
    </row>
    <row r="80" spans="2:11" ht="15" customHeight="1">
      <c r="B80" s="290"/>
      <c r="C80" s="270" t="s">
        <v>2457</v>
      </c>
      <c r="D80" s="270"/>
      <c r="E80" s="270"/>
      <c r="F80" s="289" t="s">
        <v>2449</v>
      </c>
      <c r="G80" s="288"/>
      <c r="H80" s="270" t="s">
        <v>2458</v>
      </c>
      <c r="I80" s="270" t="s">
        <v>2459</v>
      </c>
      <c r="J80" s="270"/>
      <c r="K80" s="281"/>
    </row>
    <row r="81" spans="2:11" ht="15" customHeight="1">
      <c r="B81" s="290"/>
      <c r="C81" s="291" t="s">
        <v>2460</v>
      </c>
      <c r="D81" s="291"/>
      <c r="E81" s="291"/>
      <c r="F81" s="292" t="s">
        <v>2455</v>
      </c>
      <c r="G81" s="291"/>
      <c r="H81" s="291" t="s">
        <v>2461</v>
      </c>
      <c r="I81" s="291" t="s">
        <v>2451</v>
      </c>
      <c r="J81" s="291">
        <v>15</v>
      </c>
      <c r="K81" s="281"/>
    </row>
    <row r="82" spans="2:11" ht="15" customHeight="1">
      <c r="B82" s="290"/>
      <c r="C82" s="291" t="s">
        <v>2462</v>
      </c>
      <c r="D82" s="291"/>
      <c r="E82" s="291"/>
      <c r="F82" s="292" t="s">
        <v>2455</v>
      </c>
      <c r="G82" s="291"/>
      <c r="H82" s="291" t="s">
        <v>2463</v>
      </c>
      <c r="I82" s="291" t="s">
        <v>2451</v>
      </c>
      <c r="J82" s="291">
        <v>15</v>
      </c>
      <c r="K82" s="281"/>
    </row>
    <row r="83" spans="2:11" ht="15" customHeight="1">
      <c r="B83" s="290"/>
      <c r="C83" s="291" t="s">
        <v>2464</v>
      </c>
      <c r="D83" s="291"/>
      <c r="E83" s="291"/>
      <c r="F83" s="292" t="s">
        <v>2455</v>
      </c>
      <c r="G83" s="291"/>
      <c r="H83" s="291" t="s">
        <v>2465</v>
      </c>
      <c r="I83" s="291" t="s">
        <v>2451</v>
      </c>
      <c r="J83" s="291">
        <v>20</v>
      </c>
      <c r="K83" s="281"/>
    </row>
    <row r="84" spans="2:11" ht="15" customHeight="1">
      <c r="B84" s="290"/>
      <c r="C84" s="291" t="s">
        <v>2466</v>
      </c>
      <c r="D84" s="291"/>
      <c r="E84" s="291"/>
      <c r="F84" s="292" t="s">
        <v>2455</v>
      </c>
      <c r="G84" s="291"/>
      <c r="H84" s="291" t="s">
        <v>2467</v>
      </c>
      <c r="I84" s="291" t="s">
        <v>2451</v>
      </c>
      <c r="J84" s="291">
        <v>20</v>
      </c>
      <c r="K84" s="281"/>
    </row>
    <row r="85" spans="2:11" ht="15" customHeight="1">
      <c r="B85" s="290"/>
      <c r="C85" s="270" t="s">
        <v>2468</v>
      </c>
      <c r="D85" s="270"/>
      <c r="E85" s="270"/>
      <c r="F85" s="289" t="s">
        <v>2455</v>
      </c>
      <c r="G85" s="288"/>
      <c r="H85" s="270" t="s">
        <v>2469</v>
      </c>
      <c r="I85" s="270" t="s">
        <v>2451</v>
      </c>
      <c r="J85" s="270">
        <v>50</v>
      </c>
      <c r="K85" s="281"/>
    </row>
    <row r="86" spans="2:11" ht="15" customHeight="1">
      <c r="B86" s="290"/>
      <c r="C86" s="270" t="s">
        <v>2470</v>
      </c>
      <c r="D86" s="270"/>
      <c r="E86" s="270"/>
      <c r="F86" s="289" t="s">
        <v>2455</v>
      </c>
      <c r="G86" s="288"/>
      <c r="H86" s="270" t="s">
        <v>2471</v>
      </c>
      <c r="I86" s="270" t="s">
        <v>2451</v>
      </c>
      <c r="J86" s="270">
        <v>20</v>
      </c>
      <c r="K86" s="281"/>
    </row>
    <row r="87" spans="2:11" ht="15" customHeight="1">
      <c r="B87" s="290"/>
      <c r="C87" s="270" t="s">
        <v>2472</v>
      </c>
      <c r="D87" s="270"/>
      <c r="E87" s="270"/>
      <c r="F87" s="289" t="s">
        <v>2455</v>
      </c>
      <c r="G87" s="288"/>
      <c r="H87" s="270" t="s">
        <v>2473</v>
      </c>
      <c r="I87" s="270" t="s">
        <v>2451</v>
      </c>
      <c r="J87" s="270">
        <v>20</v>
      </c>
      <c r="K87" s="281"/>
    </row>
    <row r="88" spans="2:11" ht="15" customHeight="1">
      <c r="B88" s="290"/>
      <c r="C88" s="270" t="s">
        <v>2474</v>
      </c>
      <c r="D88" s="270"/>
      <c r="E88" s="270"/>
      <c r="F88" s="289" t="s">
        <v>2455</v>
      </c>
      <c r="G88" s="288"/>
      <c r="H88" s="270" t="s">
        <v>2475</v>
      </c>
      <c r="I88" s="270" t="s">
        <v>2451</v>
      </c>
      <c r="J88" s="270">
        <v>50</v>
      </c>
      <c r="K88" s="281"/>
    </row>
    <row r="89" spans="2:11" ht="15" customHeight="1">
      <c r="B89" s="290"/>
      <c r="C89" s="270" t="s">
        <v>2476</v>
      </c>
      <c r="D89" s="270"/>
      <c r="E89" s="270"/>
      <c r="F89" s="289" t="s">
        <v>2455</v>
      </c>
      <c r="G89" s="288"/>
      <c r="H89" s="270" t="s">
        <v>2476</v>
      </c>
      <c r="I89" s="270" t="s">
        <v>2451</v>
      </c>
      <c r="J89" s="270">
        <v>50</v>
      </c>
      <c r="K89" s="281"/>
    </row>
    <row r="90" spans="2:11" ht="15" customHeight="1">
      <c r="B90" s="290"/>
      <c r="C90" s="270" t="s">
        <v>159</v>
      </c>
      <c r="D90" s="270"/>
      <c r="E90" s="270"/>
      <c r="F90" s="289" t="s">
        <v>2455</v>
      </c>
      <c r="G90" s="288"/>
      <c r="H90" s="270" t="s">
        <v>2477</v>
      </c>
      <c r="I90" s="270" t="s">
        <v>2451</v>
      </c>
      <c r="J90" s="270">
        <v>255</v>
      </c>
      <c r="K90" s="281"/>
    </row>
    <row r="91" spans="2:11" ht="15" customHeight="1">
      <c r="B91" s="290"/>
      <c r="C91" s="270" t="s">
        <v>2478</v>
      </c>
      <c r="D91" s="270"/>
      <c r="E91" s="270"/>
      <c r="F91" s="289" t="s">
        <v>2449</v>
      </c>
      <c r="G91" s="288"/>
      <c r="H91" s="270" t="s">
        <v>2479</v>
      </c>
      <c r="I91" s="270" t="s">
        <v>2480</v>
      </c>
      <c r="J91" s="270"/>
      <c r="K91" s="281"/>
    </row>
    <row r="92" spans="2:11" ht="15" customHeight="1">
      <c r="B92" s="290"/>
      <c r="C92" s="270" t="s">
        <v>2481</v>
      </c>
      <c r="D92" s="270"/>
      <c r="E92" s="270"/>
      <c r="F92" s="289" t="s">
        <v>2449</v>
      </c>
      <c r="G92" s="288"/>
      <c r="H92" s="270" t="s">
        <v>2482</v>
      </c>
      <c r="I92" s="270" t="s">
        <v>2483</v>
      </c>
      <c r="J92" s="270"/>
      <c r="K92" s="281"/>
    </row>
    <row r="93" spans="2:11" ht="15" customHeight="1">
      <c r="B93" s="290"/>
      <c r="C93" s="270" t="s">
        <v>2484</v>
      </c>
      <c r="D93" s="270"/>
      <c r="E93" s="270"/>
      <c r="F93" s="289" t="s">
        <v>2449</v>
      </c>
      <c r="G93" s="288"/>
      <c r="H93" s="270" t="s">
        <v>2484</v>
      </c>
      <c r="I93" s="270" t="s">
        <v>2483</v>
      </c>
      <c r="J93" s="270"/>
      <c r="K93" s="281"/>
    </row>
    <row r="94" spans="2:11" ht="15" customHeight="1">
      <c r="B94" s="290"/>
      <c r="C94" s="270" t="s">
        <v>37</v>
      </c>
      <c r="D94" s="270"/>
      <c r="E94" s="270"/>
      <c r="F94" s="289" t="s">
        <v>2449</v>
      </c>
      <c r="G94" s="288"/>
      <c r="H94" s="270" t="s">
        <v>2485</v>
      </c>
      <c r="I94" s="270" t="s">
        <v>2483</v>
      </c>
      <c r="J94" s="270"/>
      <c r="K94" s="281"/>
    </row>
    <row r="95" spans="2:11" ht="15" customHeight="1">
      <c r="B95" s="290"/>
      <c r="C95" s="270" t="s">
        <v>47</v>
      </c>
      <c r="D95" s="270"/>
      <c r="E95" s="270"/>
      <c r="F95" s="289" t="s">
        <v>2449</v>
      </c>
      <c r="G95" s="288"/>
      <c r="H95" s="270" t="s">
        <v>2486</v>
      </c>
      <c r="I95" s="270" t="s">
        <v>2483</v>
      </c>
      <c r="J95" s="270"/>
      <c r="K95" s="281"/>
    </row>
    <row r="96" spans="2:11" ht="15" customHeight="1">
      <c r="B96" s="293"/>
      <c r="C96" s="294"/>
      <c r="D96" s="294"/>
      <c r="E96" s="294"/>
      <c r="F96" s="294"/>
      <c r="G96" s="294"/>
      <c r="H96" s="294"/>
      <c r="I96" s="294"/>
      <c r="J96" s="294"/>
      <c r="K96" s="295"/>
    </row>
    <row r="97" spans="2:11" ht="18.75" customHeight="1">
      <c r="B97" s="296"/>
      <c r="C97" s="297"/>
      <c r="D97" s="297"/>
      <c r="E97" s="297"/>
      <c r="F97" s="297"/>
      <c r="G97" s="297"/>
      <c r="H97" s="297"/>
      <c r="I97" s="297"/>
      <c r="J97" s="297"/>
      <c r="K97" s="296"/>
    </row>
    <row r="98" spans="2:11" ht="18.75" customHeight="1">
      <c r="B98" s="276"/>
      <c r="C98" s="276"/>
      <c r="D98" s="276"/>
      <c r="E98" s="276"/>
      <c r="F98" s="276"/>
      <c r="G98" s="276"/>
      <c r="H98" s="276"/>
      <c r="I98" s="276"/>
      <c r="J98" s="276"/>
      <c r="K98" s="276"/>
    </row>
    <row r="99" spans="2:11" ht="7.5" customHeight="1">
      <c r="B99" s="277"/>
      <c r="C99" s="278"/>
      <c r="D99" s="278"/>
      <c r="E99" s="278"/>
      <c r="F99" s="278"/>
      <c r="G99" s="278"/>
      <c r="H99" s="278"/>
      <c r="I99" s="278"/>
      <c r="J99" s="278"/>
      <c r="K99" s="279"/>
    </row>
    <row r="100" spans="2:11" ht="45" customHeight="1">
      <c r="B100" s="280"/>
      <c r="C100" s="386" t="s">
        <v>2487</v>
      </c>
      <c r="D100" s="386"/>
      <c r="E100" s="386"/>
      <c r="F100" s="386"/>
      <c r="G100" s="386"/>
      <c r="H100" s="386"/>
      <c r="I100" s="386"/>
      <c r="J100" s="386"/>
      <c r="K100" s="281"/>
    </row>
    <row r="101" spans="2:11" ht="17.25" customHeight="1">
      <c r="B101" s="280"/>
      <c r="C101" s="282" t="s">
        <v>2443</v>
      </c>
      <c r="D101" s="282"/>
      <c r="E101" s="282"/>
      <c r="F101" s="282" t="s">
        <v>2444</v>
      </c>
      <c r="G101" s="283"/>
      <c r="H101" s="282" t="s">
        <v>154</v>
      </c>
      <c r="I101" s="282" t="s">
        <v>56</v>
      </c>
      <c r="J101" s="282" t="s">
        <v>2445</v>
      </c>
      <c r="K101" s="281"/>
    </row>
    <row r="102" spans="2:11" ht="17.25" customHeight="1">
      <c r="B102" s="280"/>
      <c r="C102" s="284" t="s">
        <v>2446</v>
      </c>
      <c r="D102" s="284"/>
      <c r="E102" s="284"/>
      <c r="F102" s="285" t="s">
        <v>2447</v>
      </c>
      <c r="G102" s="286"/>
      <c r="H102" s="284"/>
      <c r="I102" s="284"/>
      <c r="J102" s="284" t="s">
        <v>2448</v>
      </c>
      <c r="K102" s="281"/>
    </row>
    <row r="103" spans="2:11" ht="5.25" customHeight="1">
      <c r="B103" s="280"/>
      <c r="C103" s="282"/>
      <c r="D103" s="282"/>
      <c r="E103" s="282"/>
      <c r="F103" s="282"/>
      <c r="G103" s="298"/>
      <c r="H103" s="282"/>
      <c r="I103" s="282"/>
      <c r="J103" s="282"/>
      <c r="K103" s="281"/>
    </row>
    <row r="104" spans="2:11" ht="15" customHeight="1">
      <c r="B104" s="280"/>
      <c r="C104" s="270" t="s">
        <v>52</v>
      </c>
      <c r="D104" s="287"/>
      <c r="E104" s="287"/>
      <c r="F104" s="289" t="s">
        <v>2449</v>
      </c>
      <c r="G104" s="298"/>
      <c r="H104" s="270" t="s">
        <v>2488</v>
      </c>
      <c r="I104" s="270" t="s">
        <v>2451</v>
      </c>
      <c r="J104" s="270">
        <v>20</v>
      </c>
      <c r="K104" s="281"/>
    </row>
    <row r="105" spans="2:11" ht="15" customHeight="1">
      <c r="B105" s="280"/>
      <c r="C105" s="270" t="s">
        <v>2452</v>
      </c>
      <c r="D105" s="270"/>
      <c r="E105" s="270"/>
      <c r="F105" s="289" t="s">
        <v>2449</v>
      </c>
      <c r="G105" s="270"/>
      <c r="H105" s="270" t="s">
        <v>2488</v>
      </c>
      <c r="I105" s="270" t="s">
        <v>2451</v>
      </c>
      <c r="J105" s="270">
        <v>120</v>
      </c>
      <c r="K105" s="281"/>
    </row>
    <row r="106" spans="2:11" ht="15" customHeight="1">
      <c r="B106" s="290"/>
      <c r="C106" s="270" t="s">
        <v>2454</v>
      </c>
      <c r="D106" s="270"/>
      <c r="E106" s="270"/>
      <c r="F106" s="289" t="s">
        <v>2455</v>
      </c>
      <c r="G106" s="270"/>
      <c r="H106" s="270" t="s">
        <v>2488</v>
      </c>
      <c r="I106" s="270" t="s">
        <v>2451</v>
      </c>
      <c r="J106" s="270">
        <v>50</v>
      </c>
      <c r="K106" s="281"/>
    </row>
    <row r="107" spans="2:11" ht="15" customHeight="1">
      <c r="B107" s="290"/>
      <c r="C107" s="270" t="s">
        <v>2457</v>
      </c>
      <c r="D107" s="270"/>
      <c r="E107" s="270"/>
      <c r="F107" s="289" t="s">
        <v>2449</v>
      </c>
      <c r="G107" s="270"/>
      <c r="H107" s="270" t="s">
        <v>2488</v>
      </c>
      <c r="I107" s="270" t="s">
        <v>2459</v>
      </c>
      <c r="J107" s="270"/>
      <c r="K107" s="281"/>
    </row>
    <row r="108" spans="2:11" ht="15" customHeight="1">
      <c r="B108" s="290"/>
      <c r="C108" s="270" t="s">
        <v>2468</v>
      </c>
      <c r="D108" s="270"/>
      <c r="E108" s="270"/>
      <c r="F108" s="289" t="s">
        <v>2455</v>
      </c>
      <c r="G108" s="270"/>
      <c r="H108" s="270" t="s">
        <v>2488</v>
      </c>
      <c r="I108" s="270" t="s">
        <v>2451</v>
      </c>
      <c r="J108" s="270">
        <v>50</v>
      </c>
      <c r="K108" s="281"/>
    </row>
    <row r="109" spans="2:11" ht="15" customHeight="1">
      <c r="B109" s="290"/>
      <c r="C109" s="270" t="s">
        <v>2476</v>
      </c>
      <c r="D109" s="270"/>
      <c r="E109" s="270"/>
      <c r="F109" s="289" t="s">
        <v>2455</v>
      </c>
      <c r="G109" s="270"/>
      <c r="H109" s="270" t="s">
        <v>2488</v>
      </c>
      <c r="I109" s="270" t="s">
        <v>2451</v>
      </c>
      <c r="J109" s="270">
        <v>50</v>
      </c>
      <c r="K109" s="281"/>
    </row>
    <row r="110" spans="2:11" ht="15" customHeight="1">
      <c r="B110" s="290"/>
      <c r="C110" s="270" t="s">
        <v>2474</v>
      </c>
      <c r="D110" s="270"/>
      <c r="E110" s="270"/>
      <c r="F110" s="289" t="s">
        <v>2455</v>
      </c>
      <c r="G110" s="270"/>
      <c r="H110" s="270" t="s">
        <v>2488</v>
      </c>
      <c r="I110" s="270" t="s">
        <v>2451</v>
      </c>
      <c r="J110" s="270">
        <v>50</v>
      </c>
      <c r="K110" s="281"/>
    </row>
    <row r="111" spans="2:11" ht="15" customHeight="1">
      <c r="B111" s="290"/>
      <c r="C111" s="270" t="s">
        <v>52</v>
      </c>
      <c r="D111" s="270"/>
      <c r="E111" s="270"/>
      <c r="F111" s="289" t="s">
        <v>2449</v>
      </c>
      <c r="G111" s="270"/>
      <c r="H111" s="270" t="s">
        <v>2489</v>
      </c>
      <c r="I111" s="270" t="s">
        <v>2451</v>
      </c>
      <c r="J111" s="270">
        <v>20</v>
      </c>
      <c r="K111" s="281"/>
    </row>
    <row r="112" spans="2:11" ht="15" customHeight="1">
      <c r="B112" s="290"/>
      <c r="C112" s="270" t="s">
        <v>2490</v>
      </c>
      <c r="D112" s="270"/>
      <c r="E112" s="270"/>
      <c r="F112" s="289" t="s">
        <v>2449</v>
      </c>
      <c r="G112" s="270"/>
      <c r="H112" s="270" t="s">
        <v>2491</v>
      </c>
      <c r="I112" s="270" t="s">
        <v>2451</v>
      </c>
      <c r="J112" s="270">
        <v>120</v>
      </c>
      <c r="K112" s="281"/>
    </row>
    <row r="113" spans="2:11" ht="15" customHeight="1">
      <c r="B113" s="290"/>
      <c r="C113" s="270" t="s">
        <v>37</v>
      </c>
      <c r="D113" s="270"/>
      <c r="E113" s="270"/>
      <c r="F113" s="289" t="s">
        <v>2449</v>
      </c>
      <c r="G113" s="270"/>
      <c r="H113" s="270" t="s">
        <v>2492</v>
      </c>
      <c r="I113" s="270" t="s">
        <v>2483</v>
      </c>
      <c r="J113" s="270"/>
      <c r="K113" s="281"/>
    </row>
    <row r="114" spans="2:11" ht="15" customHeight="1">
      <c r="B114" s="290"/>
      <c r="C114" s="270" t="s">
        <v>47</v>
      </c>
      <c r="D114" s="270"/>
      <c r="E114" s="270"/>
      <c r="F114" s="289" t="s">
        <v>2449</v>
      </c>
      <c r="G114" s="270"/>
      <c r="H114" s="270" t="s">
        <v>2493</v>
      </c>
      <c r="I114" s="270" t="s">
        <v>2483</v>
      </c>
      <c r="J114" s="270"/>
      <c r="K114" s="281"/>
    </row>
    <row r="115" spans="2:11" ht="15" customHeight="1">
      <c r="B115" s="290"/>
      <c r="C115" s="270" t="s">
        <v>56</v>
      </c>
      <c r="D115" s="270"/>
      <c r="E115" s="270"/>
      <c r="F115" s="289" t="s">
        <v>2449</v>
      </c>
      <c r="G115" s="270"/>
      <c r="H115" s="270" t="s">
        <v>2494</v>
      </c>
      <c r="I115" s="270" t="s">
        <v>2495</v>
      </c>
      <c r="J115" s="270"/>
      <c r="K115" s="281"/>
    </row>
    <row r="116" spans="2:11" ht="15" customHeight="1">
      <c r="B116" s="293"/>
      <c r="C116" s="299"/>
      <c r="D116" s="299"/>
      <c r="E116" s="299"/>
      <c r="F116" s="299"/>
      <c r="G116" s="299"/>
      <c r="H116" s="299"/>
      <c r="I116" s="299"/>
      <c r="J116" s="299"/>
      <c r="K116" s="295"/>
    </row>
    <row r="117" spans="2:11" ht="18.75" customHeight="1">
      <c r="B117" s="300"/>
      <c r="C117" s="266"/>
      <c r="D117" s="266"/>
      <c r="E117" s="266"/>
      <c r="F117" s="301"/>
      <c r="G117" s="266"/>
      <c r="H117" s="266"/>
      <c r="I117" s="266"/>
      <c r="J117" s="266"/>
      <c r="K117" s="300"/>
    </row>
    <row r="118" spans="2:11" ht="18.75" customHeight="1">
      <c r="B118" s="276"/>
      <c r="C118" s="276"/>
      <c r="D118" s="276"/>
      <c r="E118" s="276"/>
      <c r="F118" s="276"/>
      <c r="G118" s="276"/>
      <c r="H118" s="276"/>
      <c r="I118" s="276"/>
      <c r="J118" s="276"/>
      <c r="K118" s="276"/>
    </row>
    <row r="119" spans="2:11" ht="7.5" customHeight="1">
      <c r="B119" s="302"/>
      <c r="C119" s="303"/>
      <c r="D119" s="303"/>
      <c r="E119" s="303"/>
      <c r="F119" s="303"/>
      <c r="G119" s="303"/>
      <c r="H119" s="303"/>
      <c r="I119" s="303"/>
      <c r="J119" s="303"/>
      <c r="K119" s="304"/>
    </row>
    <row r="120" spans="2:11" ht="45" customHeight="1">
      <c r="B120" s="305"/>
      <c r="C120" s="385" t="s">
        <v>2496</v>
      </c>
      <c r="D120" s="385"/>
      <c r="E120" s="385"/>
      <c r="F120" s="385"/>
      <c r="G120" s="385"/>
      <c r="H120" s="385"/>
      <c r="I120" s="385"/>
      <c r="J120" s="385"/>
      <c r="K120" s="306"/>
    </row>
    <row r="121" spans="2:11" ht="17.25" customHeight="1">
      <c r="B121" s="307"/>
      <c r="C121" s="282" t="s">
        <v>2443</v>
      </c>
      <c r="D121" s="282"/>
      <c r="E121" s="282"/>
      <c r="F121" s="282" t="s">
        <v>2444</v>
      </c>
      <c r="G121" s="283"/>
      <c r="H121" s="282" t="s">
        <v>154</v>
      </c>
      <c r="I121" s="282" t="s">
        <v>56</v>
      </c>
      <c r="J121" s="282" t="s">
        <v>2445</v>
      </c>
      <c r="K121" s="308"/>
    </row>
    <row r="122" spans="2:11" ht="17.25" customHeight="1">
      <c r="B122" s="307"/>
      <c r="C122" s="284" t="s">
        <v>2446</v>
      </c>
      <c r="D122" s="284"/>
      <c r="E122" s="284"/>
      <c r="F122" s="285" t="s">
        <v>2447</v>
      </c>
      <c r="G122" s="286"/>
      <c r="H122" s="284"/>
      <c r="I122" s="284"/>
      <c r="J122" s="284" t="s">
        <v>2448</v>
      </c>
      <c r="K122" s="308"/>
    </row>
    <row r="123" spans="2:11" ht="5.25" customHeight="1">
      <c r="B123" s="309"/>
      <c r="C123" s="287"/>
      <c r="D123" s="287"/>
      <c r="E123" s="287"/>
      <c r="F123" s="287"/>
      <c r="G123" s="270"/>
      <c r="H123" s="287"/>
      <c r="I123" s="287"/>
      <c r="J123" s="287"/>
      <c r="K123" s="310"/>
    </row>
    <row r="124" spans="2:11" ht="15" customHeight="1">
      <c r="B124" s="309"/>
      <c r="C124" s="270" t="s">
        <v>2452</v>
      </c>
      <c r="D124" s="287"/>
      <c r="E124" s="287"/>
      <c r="F124" s="289" t="s">
        <v>2449</v>
      </c>
      <c r="G124" s="270"/>
      <c r="H124" s="270" t="s">
        <v>2488</v>
      </c>
      <c r="I124" s="270" t="s">
        <v>2451</v>
      </c>
      <c r="J124" s="270">
        <v>120</v>
      </c>
      <c r="K124" s="311"/>
    </row>
    <row r="125" spans="2:11" ht="15" customHeight="1">
      <c r="B125" s="309"/>
      <c r="C125" s="270" t="s">
        <v>2497</v>
      </c>
      <c r="D125" s="270"/>
      <c r="E125" s="270"/>
      <c r="F125" s="289" t="s">
        <v>2449</v>
      </c>
      <c r="G125" s="270"/>
      <c r="H125" s="270" t="s">
        <v>2498</v>
      </c>
      <c r="I125" s="270" t="s">
        <v>2451</v>
      </c>
      <c r="J125" s="270" t="s">
        <v>2499</v>
      </c>
      <c r="K125" s="311"/>
    </row>
    <row r="126" spans="2:11" ht="15" customHeight="1">
      <c r="B126" s="309"/>
      <c r="C126" s="270" t="s">
        <v>2398</v>
      </c>
      <c r="D126" s="270"/>
      <c r="E126" s="270"/>
      <c r="F126" s="289" t="s">
        <v>2449</v>
      </c>
      <c r="G126" s="270"/>
      <c r="H126" s="270" t="s">
        <v>2500</v>
      </c>
      <c r="I126" s="270" t="s">
        <v>2451</v>
      </c>
      <c r="J126" s="270" t="s">
        <v>2499</v>
      </c>
      <c r="K126" s="311"/>
    </row>
    <row r="127" spans="2:11" ht="15" customHeight="1">
      <c r="B127" s="309"/>
      <c r="C127" s="270" t="s">
        <v>2460</v>
      </c>
      <c r="D127" s="270"/>
      <c r="E127" s="270"/>
      <c r="F127" s="289" t="s">
        <v>2455</v>
      </c>
      <c r="G127" s="270"/>
      <c r="H127" s="270" t="s">
        <v>2461</v>
      </c>
      <c r="I127" s="270" t="s">
        <v>2451</v>
      </c>
      <c r="J127" s="270">
        <v>15</v>
      </c>
      <c r="K127" s="311"/>
    </row>
    <row r="128" spans="2:11" ht="15" customHeight="1">
      <c r="B128" s="309"/>
      <c r="C128" s="291" t="s">
        <v>2462</v>
      </c>
      <c r="D128" s="291"/>
      <c r="E128" s="291"/>
      <c r="F128" s="292" t="s">
        <v>2455</v>
      </c>
      <c r="G128" s="291"/>
      <c r="H128" s="291" t="s">
        <v>2463</v>
      </c>
      <c r="I128" s="291" t="s">
        <v>2451</v>
      </c>
      <c r="J128" s="291">
        <v>15</v>
      </c>
      <c r="K128" s="311"/>
    </row>
    <row r="129" spans="2:11" ht="15" customHeight="1">
      <c r="B129" s="309"/>
      <c r="C129" s="291" t="s">
        <v>2464</v>
      </c>
      <c r="D129" s="291"/>
      <c r="E129" s="291"/>
      <c r="F129" s="292" t="s">
        <v>2455</v>
      </c>
      <c r="G129" s="291"/>
      <c r="H129" s="291" t="s">
        <v>2465</v>
      </c>
      <c r="I129" s="291" t="s">
        <v>2451</v>
      </c>
      <c r="J129" s="291">
        <v>20</v>
      </c>
      <c r="K129" s="311"/>
    </row>
    <row r="130" spans="2:11" ht="15" customHeight="1">
      <c r="B130" s="309"/>
      <c r="C130" s="291" t="s">
        <v>2466</v>
      </c>
      <c r="D130" s="291"/>
      <c r="E130" s="291"/>
      <c r="F130" s="292" t="s">
        <v>2455</v>
      </c>
      <c r="G130" s="291"/>
      <c r="H130" s="291" t="s">
        <v>2467</v>
      </c>
      <c r="I130" s="291" t="s">
        <v>2451</v>
      </c>
      <c r="J130" s="291">
        <v>20</v>
      </c>
      <c r="K130" s="311"/>
    </row>
    <row r="131" spans="2:11" ht="15" customHeight="1">
      <c r="B131" s="309"/>
      <c r="C131" s="270" t="s">
        <v>2454</v>
      </c>
      <c r="D131" s="270"/>
      <c r="E131" s="270"/>
      <c r="F131" s="289" t="s">
        <v>2455</v>
      </c>
      <c r="G131" s="270"/>
      <c r="H131" s="270" t="s">
        <v>2488</v>
      </c>
      <c r="I131" s="270" t="s">
        <v>2451</v>
      </c>
      <c r="J131" s="270">
        <v>50</v>
      </c>
      <c r="K131" s="311"/>
    </row>
    <row r="132" spans="2:11" ht="15" customHeight="1">
      <c r="B132" s="309"/>
      <c r="C132" s="270" t="s">
        <v>2468</v>
      </c>
      <c r="D132" s="270"/>
      <c r="E132" s="270"/>
      <c r="F132" s="289" t="s">
        <v>2455</v>
      </c>
      <c r="G132" s="270"/>
      <c r="H132" s="270" t="s">
        <v>2488</v>
      </c>
      <c r="I132" s="270" t="s">
        <v>2451</v>
      </c>
      <c r="J132" s="270">
        <v>50</v>
      </c>
      <c r="K132" s="311"/>
    </row>
    <row r="133" spans="2:11" ht="15" customHeight="1">
      <c r="B133" s="309"/>
      <c r="C133" s="270" t="s">
        <v>2474</v>
      </c>
      <c r="D133" s="270"/>
      <c r="E133" s="270"/>
      <c r="F133" s="289" t="s">
        <v>2455</v>
      </c>
      <c r="G133" s="270"/>
      <c r="H133" s="270" t="s">
        <v>2488</v>
      </c>
      <c r="I133" s="270" t="s">
        <v>2451</v>
      </c>
      <c r="J133" s="270">
        <v>50</v>
      </c>
      <c r="K133" s="311"/>
    </row>
    <row r="134" spans="2:11" ht="15" customHeight="1">
      <c r="B134" s="309"/>
      <c r="C134" s="270" t="s">
        <v>2476</v>
      </c>
      <c r="D134" s="270"/>
      <c r="E134" s="270"/>
      <c r="F134" s="289" t="s">
        <v>2455</v>
      </c>
      <c r="G134" s="270"/>
      <c r="H134" s="270" t="s">
        <v>2488</v>
      </c>
      <c r="I134" s="270" t="s">
        <v>2451</v>
      </c>
      <c r="J134" s="270">
        <v>50</v>
      </c>
      <c r="K134" s="311"/>
    </row>
    <row r="135" spans="2:11" ht="15" customHeight="1">
      <c r="B135" s="309"/>
      <c r="C135" s="270" t="s">
        <v>159</v>
      </c>
      <c r="D135" s="270"/>
      <c r="E135" s="270"/>
      <c r="F135" s="289" t="s">
        <v>2455</v>
      </c>
      <c r="G135" s="270"/>
      <c r="H135" s="270" t="s">
        <v>2501</v>
      </c>
      <c r="I135" s="270" t="s">
        <v>2451</v>
      </c>
      <c r="J135" s="270">
        <v>255</v>
      </c>
      <c r="K135" s="311"/>
    </row>
    <row r="136" spans="2:11" ht="15" customHeight="1">
      <c r="B136" s="309"/>
      <c r="C136" s="270" t="s">
        <v>2478</v>
      </c>
      <c r="D136" s="270"/>
      <c r="E136" s="270"/>
      <c r="F136" s="289" t="s">
        <v>2449</v>
      </c>
      <c r="G136" s="270"/>
      <c r="H136" s="270" t="s">
        <v>2502</v>
      </c>
      <c r="I136" s="270" t="s">
        <v>2480</v>
      </c>
      <c r="J136" s="270"/>
      <c r="K136" s="311"/>
    </row>
    <row r="137" spans="2:11" ht="15" customHeight="1">
      <c r="B137" s="309"/>
      <c r="C137" s="270" t="s">
        <v>2481</v>
      </c>
      <c r="D137" s="270"/>
      <c r="E137" s="270"/>
      <c r="F137" s="289" t="s">
        <v>2449</v>
      </c>
      <c r="G137" s="270"/>
      <c r="H137" s="270" t="s">
        <v>2503</v>
      </c>
      <c r="I137" s="270" t="s">
        <v>2483</v>
      </c>
      <c r="J137" s="270"/>
      <c r="K137" s="311"/>
    </row>
    <row r="138" spans="2:11" ht="15" customHeight="1">
      <c r="B138" s="309"/>
      <c r="C138" s="270" t="s">
        <v>2484</v>
      </c>
      <c r="D138" s="270"/>
      <c r="E138" s="270"/>
      <c r="F138" s="289" t="s">
        <v>2449</v>
      </c>
      <c r="G138" s="270"/>
      <c r="H138" s="270" t="s">
        <v>2484</v>
      </c>
      <c r="I138" s="270" t="s">
        <v>2483</v>
      </c>
      <c r="J138" s="270"/>
      <c r="K138" s="311"/>
    </row>
    <row r="139" spans="2:11" ht="15" customHeight="1">
      <c r="B139" s="309"/>
      <c r="C139" s="270" t="s">
        <v>37</v>
      </c>
      <c r="D139" s="270"/>
      <c r="E139" s="270"/>
      <c r="F139" s="289" t="s">
        <v>2449</v>
      </c>
      <c r="G139" s="270"/>
      <c r="H139" s="270" t="s">
        <v>2504</v>
      </c>
      <c r="I139" s="270" t="s">
        <v>2483</v>
      </c>
      <c r="J139" s="270"/>
      <c r="K139" s="311"/>
    </row>
    <row r="140" spans="2:11" ht="15" customHeight="1">
      <c r="B140" s="309"/>
      <c r="C140" s="270" t="s">
        <v>2505</v>
      </c>
      <c r="D140" s="270"/>
      <c r="E140" s="270"/>
      <c r="F140" s="289" t="s">
        <v>2449</v>
      </c>
      <c r="G140" s="270"/>
      <c r="H140" s="270" t="s">
        <v>2506</v>
      </c>
      <c r="I140" s="270" t="s">
        <v>2483</v>
      </c>
      <c r="J140" s="270"/>
      <c r="K140" s="311"/>
    </row>
    <row r="141" spans="2:11" ht="15" customHeight="1">
      <c r="B141" s="312"/>
      <c r="C141" s="313"/>
      <c r="D141" s="313"/>
      <c r="E141" s="313"/>
      <c r="F141" s="313"/>
      <c r="G141" s="313"/>
      <c r="H141" s="313"/>
      <c r="I141" s="313"/>
      <c r="J141" s="313"/>
      <c r="K141" s="314"/>
    </row>
    <row r="142" spans="2:11" ht="18.75" customHeight="1">
      <c r="B142" s="266"/>
      <c r="C142" s="266"/>
      <c r="D142" s="266"/>
      <c r="E142" s="266"/>
      <c r="F142" s="301"/>
      <c r="G142" s="266"/>
      <c r="H142" s="266"/>
      <c r="I142" s="266"/>
      <c r="J142" s="266"/>
      <c r="K142" s="266"/>
    </row>
    <row r="143" spans="2:11" ht="18.75" customHeight="1">
      <c r="B143" s="276"/>
      <c r="C143" s="276"/>
      <c r="D143" s="276"/>
      <c r="E143" s="276"/>
      <c r="F143" s="276"/>
      <c r="G143" s="276"/>
      <c r="H143" s="276"/>
      <c r="I143" s="276"/>
      <c r="J143" s="276"/>
      <c r="K143" s="276"/>
    </row>
    <row r="144" spans="2:11" ht="7.5" customHeight="1">
      <c r="B144" s="277"/>
      <c r="C144" s="278"/>
      <c r="D144" s="278"/>
      <c r="E144" s="278"/>
      <c r="F144" s="278"/>
      <c r="G144" s="278"/>
      <c r="H144" s="278"/>
      <c r="I144" s="278"/>
      <c r="J144" s="278"/>
      <c r="K144" s="279"/>
    </row>
    <row r="145" spans="2:11" ht="45" customHeight="1">
      <c r="B145" s="280"/>
      <c r="C145" s="386" t="s">
        <v>2507</v>
      </c>
      <c r="D145" s="386"/>
      <c r="E145" s="386"/>
      <c r="F145" s="386"/>
      <c r="G145" s="386"/>
      <c r="H145" s="386"/>
      <c r="I145" s="386"/>
      <c r="J145" s="386"/>
      <c r="K145" s="281"/>
    </row>
    <row r="146" spans="2:11" ht="17.25" customHeight="1">
      <c r="B146" s="280"/>
      <c r="C146" s="282" t="s">
        <v>2443</v>
      </c>
      <c r="D146" s="282"/>
      <c r="E146" s="282"/>
      <c r="F146" s="282" t="s">
        <v>2444</v>
      </c>
      <c r="G146" s="283"/>
      <c r="H146" s="282" t="s">
        <v>154</v>
      </c>
      <c r="I146" s="282" t="s">
        <v>56</v>
      </c>
      <c r="J146" s="282" t="s">
        <v>2445</v>
      </c>
      <c r="K146" s="281"/>
    </row>
    <row r="147" spans="2:11" ht="17.25" customHeight="1">
      <c r="B147" s="280"/>
      <c r="C147" s="284" t="s">
        <v>2446</v>
      </c>
      <c r="D147" s="284"/>
      <c r="E147" s="284"/>
      <c r="F147" s="285" t="s">
        <v>2447</v>
      </c>
      <c r="G147" s="286"/>
      <c r="H147" s="284"/>
      <c r="I147" s="284"/>
      <c r="J147" s="284" t="s">
        <v>2448</v>
      </c>
      <c r="K147" s="281"/>
    </row>
    <row r="148" spans="2:11" ht="5.25" customHeight="1">
      <c r="B148" s="290"/>
      <c r="C148" s="287"/>
      <c r="D148" s="287"/>
      <c r="E148" s="287"/>
      <c r="F148" s="287"/>
      <c r="G148" s="288"/>
      <c r="H148" s="287"/>
      <c r="I148" s="287"/>
      <c r="J148" s="287"/>
      <c r="K148" s="311"/>
    </row>
    <row r="149" spans="2:11" ht="15" customHeight="1">
      <c r="B149" s="290"/>
      <c r="C149" s="315" t="s">
        <v>2452</v>
      </c>
      <c r="D149" s="270"/>
      <c r="E149" s="270"/>
      <c r="F149" s="316" t="s">
        <v>2449</v>
      </c>
      <c r="G149" s="270"/>
      <c r="H149" s="315" t="s">
        <v>2488</v>
      </c>
      <c r="I149" s="315" t="s">
        <v>2451</v>
      </c>
      <c r="J149" s="315">
        <v>120</v>
      </c>
      <c r="K149" s="311"/>
    </row>
    <row r="150" spans="2:11" ht="15" customHeight="1">
      <c r="B150" s="290"/>
      <c r="C150" s="315" t="s">
        <v>2497</v>
      </c>
      <c r="D150" s="270"/>
      <c r="E150" s="270"/>
      <c r="F150" s="316" t="s">
        <v>2449</v>
      </c>
      <c r="G150" s="270"/>
      <c r="H150" s="315" t="s">
        <v>2508</v>
      </c>
      <c r="I150" s="315" t="s">
        <v>2451</v>
      </c>
      <c r="J150" s="315" t="s">
        <v>2499</v>
      </c>
      <c r="K150" s="311"/>
    </row>
    <row r="151" spans="2:11" ht="15" customHeight="1">
      <c r="B151" s="290"/>
      <c r="C151" s="315" t="s">
        <v>2398</v>
      </c>
      <c r="D151" s="270"/>
      <c r="E151" s="270"/>
      <c r="F151" s="316" t="s">
        <v>2449</v>
      </c>
      <c r="G151" s="270"/>
      <c r="H151" s="315" t="s">
        <v>2509</v>
      </c>
      <c r="I151" s="315" t="s">
        <v>2451</v>
      </c>
      <c r="J151" s="315" t="s">
        <v>2499</v>
      </c>
      <c r="K151" s="311"/>
    </row>
    <row r="152" spans="2:11" ht="15" customHeight="1">
      <c r="B152" s="290"/>
      <c r="C152" s="315" t="s">
        <v>2454</v>
      </c>
      <c r="D152" s="270"/>
      <c r="E152" s="270"/>
      <c r="F152" s="316" t="s">
        <v>2455</v>
      </c>
      <c r="G152" s="270"/>
      <c r="H152" s="315" t="s">
        <v>2488</v>
      </c>
      <c r="I152" s="315" t="s">
        <v>2451</v>
      </c>
      <c r="J152" s="315">
        <v>50</v>
      </c>
      <c r="K152" s="311"/>
    </row>
    <row r="153" spans="2:11" ht="15" customHeight="1">
      <c r="B153" s="290"/>
      <c r="C153" s="315" t="s">
        <v>2457</v>
      </c>
      <c r="D153" s="270"/>
      <c r="E153" s="270"/>
      <c r="F153" s="316" t="s">
        <v>2449</v>
      </c>
      <c r="G153" s="270"/>
      <c r="H153" s="315" t="s">
        <v>2488</v>
      </c>
      <c r="I153" s="315" t="s">
        <v>2459</v>
      </c>
      <c r="J153" s="315"/>
      <c r="K153" s="311"/>
    </row>
    <row r="154" spans="2:11" ht="15" customHeight="1">
      <c r="B154" s="290"/>
      <c r="C154" s="315" t="s">
        <v>2468</v>
      </c>
      <c r="D154" s="270"/>
      <c r="E154" s="270"/>
      <c r="F154" s="316" t="s">
        <v>2455</v>
      </c>
      <c r="G154" s="270"/>
      <c r="H154" s="315" t="s">
        <v>2488</v>
      </c>
      <c r="I154" s="315" t="s">
        <v>2451</v>
      </c>
      <c r="J154" s="315">
        <v>50</v>
      </c>
      <c r="K154" s="311"/>
    </row>
    <row r="155" spans="2:11" ht="15" customHeight="1">
      <c r="B155" s="290"/>
      <c r="C155" s="315" t="s">
        <v>2476</v>
      </c>
      <c r="D155" s="270"/>
      <c r="E155" s="270"/>
      <c r="F155" s="316" t="s">
        <v>2455</v>
      </c>
      <c r="G155" s="270"/>
      <c r="H155" s="315" t="s">
        <v>2488</v>
      </c>
      <c r="I155" s="315" t="s">
        <v>2451</v>
      </c>
      <c r="J155" s="315">
        <v>50</v>
      </c>
      <c r="K155" s="311"/>
    </row>
    <row r="156" spans="2:11" ht="15" customHeight="1">
      <c r="B156" s="290"/>
      <c r="C156" s="315" t="s">
        <v>2474</v>
      </c>
      <c r="D156" s="270"/>
      <c r="E156" s="270"/>
      <c r="F156" s="316" t="s">
        <v>2455</v>
      </c>
      <c r="G156" s="270"/>
      <c r="H156" s="315" t="s">
        <v>2488</v>
      </c>
      <c r="I156" s="315" t="s">
        <v>2451</v>
      </c>
      <c r="J156" s="315">
        <v>50</v>
      </c>
      <c r="K156" s="311"/>
    </row>
    <row r="157" spans="2:11" ht="15" customHeight="1">
      <c r="B157" s="290"/>
      <c r="C157" s="315" t="s">
        <v>142</v>
      </c>
      <c r="D157" s="270"/>
      <c r="E157" s="270"/>
      <c r="F157" s="316" t="s">
        <v>2449</v>
      </c>
      <c r="G157" s="270"/>
      <c r="H157" s="315" t="s">
        <v>2510</v>
      </c>
      <c r="I157" s="315" t="s">
        <v>2451</v>
      </c>
      <c r="J157" s="315" t="s">
        <v>2511</v>
      </c>
      <c r="K157" s="311"/>
    </row>
    <row r="158" spans="2:11" ht="15" customHeight="1">
      <c r="B158" s="290"/>
      <c r="C158" s="315" t="s">
        <v>2512</v>
      </c>
      <c r="D158" s="270"/>
      <c r="E158" s="270"/>
      <c r="F158" s="316" t="s">
        <v>2449</v>
      </c>
      <c r="G158" s="270"/>
      <c r="H158" s="315" t="s">
        <v>2513</v>
      </c>
      <c r="I158" s="315" t="s">
        <v>2483</v>
      </c>
      <c r="J158" s="315"/>
      <c r="K158" s="311"/>
    </row>
    <row r="159" spans="2:11" ht="15" customHeight="1">
      <c r="B159" s="317"/>
      <c r="C159" s="299"/>
      <c r="D159" s="299"/>
      <c r="E159" s="299"/>
      <c r="F159" s="299"/>
      <c r="G159" s="299"/>
      <c r="H159" s="299"/>
      <c r="I159" s="299"/>
      <c r="J159" s="299"/>
      <c r="K159" s="318"/>
    </row>
    <row r="160" spans="2:11" ht="18.75" customHeight="1">
      <c r="B160" s="266"/>
      <c r="C160" s="270"/>
      <c r="D160" s="270"/>
      <c r="E160" s="270"/>
      <c r="F160" s="289"/>
      <c r="G160" s="270"/>
      <c r="H160" s="270"/>
      <c r="I160" s="270"/>
      <c r="J160" s="270"/>
      <c r="K160" s="266"/>
    </row>
    <row r="161" spans="2:11" ht="18.75" customHeight="1">
      <c r="B161" s="276"/>
      <c r="C161" s="276"/>
      <c r="D161" s="276"/>
      <c r="E161" s="276"/>
      <c r="F161" s="276"/>
      <c r="G161" s="276"/>
      <c r="H161" s="276"/>
      <c r="I161" s="276"/>
      <c r="J161" s="276"/>
      <c r="K161" s="276"/>
    </row>
    <row r="162" spans="2:11" ht="7.5" customHeight="1">
      <c r="B162" s="258"/>
      <c r="C162" s="259"/>
      <c r="D162" s="259"/>
      <c r="E162" s="259"/>
      <c r="F162" s="259"/>
      <c r="G162" s="259"/>
      <c r="H162" s="259"/>
      <c r="I162" s="259"/>
      <c r="J162" s="259"/>
      <c r="K162" s="260"/>
    </row>
    <row r="163" spans="2:11" ht="45" customHeight="1">
      <c r="B163" s="261"/>
      <c r="C163" s="385" t="s">
        <v>2514</v>
      </c>
      <c r="D163" s="385"/>
      <c r="E163" s="385"/>
      <c r="F163" s="385"/>
      <c r="G163" s="385"/>
      <c r="H163" s="385"/>
      <c r="I163" s="385"/>
      <c r="J163" s="385"/>
      <c r="K163" s="262"/>
    </row>
    <row r="164" spans="2:11" ht="17.25" customHeight="1">
      <c r="B164" s="261"/>
      <c r="C164" s="282" t="s">
        <v>2443</v>
      </c>
      <c r="D164" s="282"/>
      <c r="E164" s="282"/>
      <c r="F164" s="282" t="s">
        <v>2444</v>
      </c>
      <c r="G164" s="319"/>
      <c r="H164" s="320" t="s">
        <v>154</v>
      </c>
      <c r="I164" s="320" t="s">
        <v>56</v>
      </c>
      <c r="J164" s="282" t="s">
        <v>2445</v>
      </c>
      <c r="K164" s="262"/>
    </row>
    <row r="165" spans="2:11" ht="17.25" customHeight="1">
      <c r="B165" s="263"/>
      <c r="C165" s="284" t="s">
        <v>2446</v>
      </c>
      <c r="D165" s="284"/>
      <c r="E165" s="284"/>
      <c r="F165" s="285" t="s">
        <v>2447</v>
      </c>
      <c r="G165" s="321"/>
      <c r="H165" s="322"/>
      <c r="I165" s="322"/>
      <c r="J165" s="284" t="s">
        <v>2448</v>
      </c>
      <c r="K165" s="264"/>
    </row>
    <row r="166" spans="2:11" ht="5.25" customHeight="1">
      <c r="B166" s="290"/>
      <c r="C166" s="287"/>
      <c r="D166" s="287"/>
      <c r="E166" s="287"/>
      <c r="F166" s="287"/>
      <c r="G166" s="288"/>
      <c r="H166" s="287"/>
      <c r="I166" s="287"/>
      <c r="J166" s="287"/>
      <c r="K166" s="311"/>
    </row>
    <row r="167" spans="2:11" ht="15" customHeight="1">
      <c r="B167" s="290"/>
      <c r="C167" s="270" t="s">
        <v>2452</v>
      </c>
      <c r="D167" s="270"/>
      <c r="E167" s="270"/>
      <c r="F167" s="289" t="s">
        <v>2449</v>
      </c>
      <c r="G167" s="270"/>
      <c r="H167" s="270" t="s">
        <v>2488</v>
      </c>
      <c r="I167" s="270" t="s">
        <v>2451</v>
      </c>
      <c r="J167" s="270">
        <v>120</v>
      </c>
      <c r="K167" s="311"/>
    </row>
    <row r="168" spans="2:11" ht="15" customHeight="1">
      <c r="B168" s="290"/>
      <c r="C168" s="270" t="s">
        <v>2497</v>
      </c>
      <c r="D168" s="270"/>
      <c r="E168" s="270"/>
      <c r="F168" s="289" t="s">
        <v>2449</v>
      </c>
      <c r="G168" s="270"/>
      <c r="H168" s="270" t="s">
        <v>2498</v>
      </c>
      <c r="I168" s="270" t="s">
        <v>2451</v>
      </c>
      <c r="J168" s="270" t="s">
        <v>2499</v>
      </c>
      <c r="K168" s="311"/>
    </row>
    <row r="169" spans="2:11" ht="15" customHeight="1">
      <c r="B169" s="290"/>
      <c r="C169" s="270" t="s">
        <v>2398</v>
      </c>
      <c r="D169" s="270"/>
      <c r="E169" s="270"/>
      <c r="F169" s="289" t="s">
        <v>2449</v>
      </c>
      <c r="G169" s="270"/>
      <c r="H169" s="270" t="s">
        <v>2515</v>
      </c>
      <c r="I169" s="270" t="s">
        <v>2451</v>
      </c>
      <c r="J169" s="270" t="s">
        <v>2499</v>
      </c>
      <c r="K169" s="311"/>
    </row>
    <row r="170" spans="2:11" ht="15" customHeight="1">
      <c r="B170" s="290"/>
      <c r="C170" s="270" t="s">
        <v>2454</v>
      </c>
      <c r="D170" s="270"/>
      <c r="E170" s="270"/>
      <c r="F170" s="289" t="s">
        <v>2455</v>
      </c>
      <c r="G170" s="270"/>
      <c r="H170" s="270" t="s">
        <v>2515</v>
      </c>
      <c r="I170" s="270" t="s">
        <v>2451</v>
      </c>
      <c r="J170" s="270">
        <v>50</v>
      </c>
      <c r="K170" s="311"/>
    </row>
    <row r="171" spans="2:11" ht="15" customHeight="1">
      <c r="B171" s="290"/>
      <c r="C171" s="270" t="s">
        <v>2457</v>
      </c>
      <c r="D171" s="270"/>
      <c r="E171" s="270"/>
      <c r="F171" s="289" t="s">
        <v>2449</v>
      </c>
      <c r="G171" s="270"/>
      <c r="H171" s="270" t="s">
        <v>2515</v>
      </c>
      <c r="I171" s="270" t="s">
        <v>2459</v>
      </c>
      <c r="J171" s="270"/>
      <c r="K171" s="311"/>
    </row>
    <row r="172" spans="2:11" ht="15" customHeight="1">
      <c r="B172" s="290"/>
      <c r="C172" s="270" t="s">
        <v>2468</v>
      </c>
      <c r="D172" s="270"/>
      <c r="E172" s="270"/>
      <c r="F172" s="289" t="s">
        <v>2455</v>
      </c>
      <c r="G172" s="270"/>
      <c r="H172" s="270" t="s">
        <v>2515</v>
      </c>
      <c r="I172" s="270" t="s">
        <v>2451</v>
      </c>
      <c r="J172" s="270">
        <v>50</v>
      </c>
      <c r="K172" s="311"/>
    </row>
    <row r="173" spans="2:11" ht="15" customHeight="1">
      <c r="B173" s="290"/>
      <c r="C173" s="270" t="s">
        <v>2476</v>
      </c>
      <c r="D173" s="270"/>
      <c r="E173" s="270"/>
      <c r="F173" s="289" t="s">
        <v>2455</v>
      </c>
      <c r="G173" s="270"/>
      <c r="H173" s="270" t="s">
        <v>2515</v>
      </c>
      <c r="I173" s="270" t="s">
        <v>2451</v>
      </c>
      <c r="J173" s="270">
        <v>50</v>
      </c>
      <c r="K173" s="311"/>
    </row>
    <row r="174" spans="2:11" ht="15" customHeight="1">
      <c r="B174" s="290"/>
      <c r="C174" s="270" t="s">
        <v>2474</v>
      </c>
      <c r="D174" s="270"/>
      <c r="E174" s="270"/>
      <c r="F174" s="289" t="s">
        <v>2455</v>
      </c>
      <c r="G174" s="270"/>
      <c r="H174" s="270" t="s">
        <v>2515</v>
      </c>
      <c r="I174" s="270" t="s">
        <v>2451</v>
      </c>
      <c r="J174" s="270">
        <v>50</v>
      </c>
      <c r="K174" s="311"/>
    </row>
    <row r="175" spans="2:11" ht="15" customHeight="1">
      <c r="B175" s="290"/>
      <c r="C175" s="270" t="s">
        <v>153</v>
      </c>
      <c r="D175" s="270"/>
      <c r="E175" s="270"/>
      <c r="F175" s="289" t="s">
        <v>2449</v>
      </c>
      <c r="G175" s="270"/>
      <c r="H175" s="270" t="s">
        <v>2516</v>
      </c>
      <c r="I175" s="270" t="s">
        <v>2517</v>
      </c>
      <c r="J175" s="270"/>
      <c r="K175" s="311"/>
    </row>
    <row r="176" spans="2:11" ht="15" customHeight="1">
      <c r="B176" s="290"/>
      <c r="C176" s="270" t="s">
        <v>56</v>
      </c>
      <c r="D176" s="270"/>
      <c r="E176" s="270"/>
      <c r="F176" s="289" t="s">
        <v>2449</v>
      </c>
      <c r="G176" s="270"/>
      <c r="H176" s="270" t="s">
        <v>2518</v>
      </c>
      <c r="I176" s="270" t="s">
        <v>2519</v>
      </c>
      <c r="J176" s="270">
        <v>1</v>
      </c>
      <c r="K176" s="311"/>
    </row>
    <row r="177" spans="2:11" ht="15" customHeight="1">
      <c r="B177" s="290"/>
      <c r="C177" s="270" t="s">
        <v>52</v>
      </c>
      <c r="D177" s="270"/>
      <c r="E177" s="270"/>
      <c r="F177" s="289" t="s">
        <v>2449</v>
      </c>
      <c r="G177" s="270"/>
      <c r="H177" s="270" t="s">
        <v>2520</v>
      </c>
      <c r="I177" s="270" t="s">
        <v>2451</v>
      </c>
      <c r="J177" s="270">
        <v>20</v>
      </c>
      <c r="K177" s="311"/>
    </row>
    <row r="178" spans="2:11" ht="15" customHeight="1">
      <c r="B178" s="290"/>
      <c r="C178" s="270" t="s">
        <v>154</v>
      </c>
      <c r="D178" s="270"/>
      <c r="E178" s="270"/>
      <c r="F178" s="289" t="s">
        <v>2449</v>
      </c>
      <c r="G178" s="270"/>
      <c r="H178" s="270" t="s">
        <v>2521</v>
      </c>
      <c r="I178" s="270" t="s">
        <v>2451</v>
      </c>
      <c r="J178" s="270">
        <v>255</v>
      </c>
      <c r="K178" s="311"/>
    </row>
    <row r="179" spans="2:11" ht="15" customHeight="1">
      <c r="B179" s="290"/>
      <c r="C179" s="270" t="s">
        <v>155</v>
      </c>
      <c r="D179" s="270"/>
      <c r="E179" s="270"/>
      <c r="F179" s="289" t="s">
        <v>2449</v>
      </c>
      <c r="G179" s="270"/>
      <c r="H179" s="270" t="s">
        <v>2414</v>
      </c>
      <c r="I179" s="270" t="s">
        <v>2451</v>
      </c>
      <c r="J179" s="270">
        <v>10</v>
      </c>
      <c r="K179" s="311"/>
    </row>
    <row r="180" spans="2:11" ht="15" customHeight="1">
      <c r="B180" s="290"/>
      <c r="C180" s="270" t="s">
        <v>156</v>
      </c>
      <c r="D180" s="270"/>
      <c r="E180" s="270"/>
      <c r="F180" s="289" t="s">
        <v>2449</v>
      </c>
      <c r="G180" s="270"/>
      <c r="H180" s="270" t="s">
        <v>2522</v>
      </c>
      <c r="I180" s="270" t="s">
        <v>2483</v>
      </c>
      <c r="J180" s="270"/>
      <c r="K180" s="311"/>
    </row>
    <row r="181" spans="2:11" ht="15" customHeight="1">
      <c r="B181" s="290"/>
      <c r="C181" s="270" t="s">
        <v>2523</v>
      </c>
      <c r="D181" s="270"/>
      <c r="E181" s="270"/>
      <c r="F181" s="289" t="s">
        <v>2449</v>
      </c>
      <c r="G181" s="270"/>
      <c r="H181" s="270" t="s">
        <v>2524</v>
      </c>
      <c r="I181" s="270" t="s">
        <v>2483</v>
      </c>
      <c r="J181" s="270"/>
      <c r="K181" s="311"/>
    </row>
    <row r="182" spans="2:11" ht="15" customHeight="1">
      <c r="B182" s="290"/>
      <c r="C182" s="270" t="s">
        <v>2512</v>
      </c>
      <c r="D182" s="270"/>
      <c r="E182" s="270"/>
      <c r="F182" s="289" t="s">
        <v>2449</v>
      </c>
      <c r="G182" s="270"/>
      <c r="H182" s="270" t="s">
        <v>2525</v>
      </c>
      <c r="I182" s="270" t="s">
        <v>2483</v>
      </c>
      <c r="J182" s="270"/>
      <c r="K182" s="311"/>
    </row>
    <row r="183" spans="2:11" ht="15" customHeight="1">
      <c r="B183" s="290"/>
      <c r="C183" s="270" t="s">
        <v>158</v>
      </c>
      <c r="D183" s="270"/>
      <c r="E183" s="270"/>
      <c r="F183" s="289" t="s">
        <v>2455</v>
      </c>
      <c r="G183" s="270"/>
      <c r="H183" s="270" t="s">
        <v>2526</v>
      </c>
      <c r="I183" s="270" t="s">
        <v>2451</v>
      </c>
      <c r="J183" s="270">
        <v>50</v>
      </c>
      <c r="K183" s="311"/>
    </row>
    <row r="184" spans="2:11" ht="15" customHeight="1">
      <c r="B184" s="290"/>
      <c r="C184" s="270" t="s">
        <v>2527</v>
      </c>
      <c r="D184" s="270"/>
      <c r="E184" s="270"/>
      <c r="F184" s="289" t="s">
        <v>2455</v>
      </c>
      <c r="G184" s="270"/>
      <c r="H184" s="270" t="s">
        <v>2528</v>
      </c>
      <c r="I184" s="270" t="s">
        <v>2529</v>
      </c>
      <c r="J184" s="270"/>
      <c r="K184" s="311"/>
    </row>
    <row r="185" spans="2:11" ht="15" customHeight="1">
      <c r="B185" s="290"/>
      <c r="C185" s="270" t="s">
        <v>2530</v>
      </c>
      <c r="D185" s="270"/>
      <c r="E185" s="270"/>
      <c r="F185" s="289" t="s">
        <v>2455</v>
      </c>
      <c r="G185" s="270"/>
      <c r="H185" s="270" t="s">
        <v>2531</v>
      </c>
      <c r="I185" s="270" t="s">
        <v>2529</v>
      </c>
      <c r="J185" s="270"/>
      <c r="K185" s="311"/>
    </row>
    <row r="186" spans="2:11" ht="15" customHeight="1">
      <c r="B186" s="290"/>
      <c r="C186" s="270" t="s">
        <v>2532</v>
      </c>
      <c r="D186" s="270"/>
      <c r="E186" s="270"/>
      <c r="F186" s="289" t="s">
        <v>2455</v>
      </c>
      <c r="G186" s="270"/>
      <c r="H186" s="270" t="s">
        <v>2533</v>
      </c>
      <c r="I186" s="270" t="s">
        <v>2529</v>
      </c>
      <c r="J186" s="270"/>
      <c r="K186" s="311"/>
    </row>
    <row r="187" spans="2:11" ht="15" customHeight="1">
      <c r="B187" s="290"/>
      <c r="C187" s="323" t="s">
        <v>2534</v>
      </c>
      <c r="D187" s="270"/>
      <c r="E187" s="270"/>
      <c r="F187" s="289" t="s">
        <v>2455</v>
      </c>
      <c r="G187" s="270"/>
      <c r="H187" s="270" t="s">
        <v>2535</v>
      </c>
      <c r="I187" s="270" t="s">
        <v>2536</v>
      </c>
      <c r="J187" s="324" t="s">
        <v>2537</v>
      </c>
      <c r="K187" s="311"/>
    </row>
    <row r="188" spans="2:11" ht="15" customHeight="1">
      <c r="B188" s="290"/>
      <c r="C188" s="275" t="s">
        <v>41</v>
      </c>
      <c r="D188" s="270"/>
      <c r="E188" s="270"/>
      <c r="F188" s="289" t="s">
        <v>2449</v>
      </c>
      <c r="G188" s="270"/>
      <c r="H188" s="266" t="s">
        <v>2538</v>
      </c>
      <c r="I188" s="270" t="s">
        <v>2539</v>
      </c>
      <c r="J188" s="270"/>
      <c r="K188" s="311"/>
    </row>
    <row r="189" spans="2:11" ht="15" customHeight="1">
      <c r="B189" s="290"/>
      <c r="C189" s="275" t="s">
        <v>2540</v>
      </c>
      <c r="D189" s="270"/>
      <c r="E189" s="270"/>
      <c r="F189" s="289" t="s">
        <v>2449</v>
      </c>
      <c r="G189" s="270"/>
      <c r="H189" s="270" t="s">
        <v>2541</v>
      </c>
      <c r="I189" s="270" t="s">
        <v>2483</v>
      </c>
      <c r="J189" s="270"/>
      <c r="K189" s="311"/>
    </row>
    <row r="190" spans="2:11" ht="15" customHeight="1">
      <c r="B190" s="290"/>
      <c r="C190" s="275" t="s">
        <v>2542</v>
      </c>
      <c r="D190" s="270"/>
      <c r="E190" s="270"/>
      <c r="F190" s="289" t="s">
        <v>2449</v>
      </c>
      <c r="G190" s="270"/>
      <c r="H190" s="270" t="s">
        <v>2543</v>
      </c>
      <c r="I190" s="270" t="s">
        <v>2483</v>
      </c>
      <c r="J190" s="270"/>
      <c r="K190" s="311"/>
    </row>
    <row r="191" spans="2:11" ht="15" customHeight="1">
      <c r="B191" s="290"/>
      <c r="C191" s="275" t="s">
        <v>2544</v>
      </c>
      <c r="D191" s="270"/>
      <c r="E191" s="270"/>
      <c r="F191" s="289" t="s">
        <v>2455</v>
      </c>
      <c r="G191" s="270"/>
      <c r="H191" s="270" t="s">
        <v>2545</v>
      </c>
      <c r="I191" s="270" t="s">
        <v>2483</v>
      </c>
      <c r="J191" s="270"/>
      <c r="K191" s="311"/>
    </row>
    <row r="192" spans="2:11" ht="15" customHeight="1">
      <c r="B192" s="317"/>
      <c r="C192" s="325"/>
      <c r="D192" s="299"/>
      <c r="E192" s="299"/>
      <c r="F192" s="299"/>
      <c r="G192" s="299"/>
      <c r="H192" s="299"/>
      <c r="I192" s="299"/>
      <c r="J192" s="299"/>
      <c r="K192" s="318"/>
    </row>
    <row r="193" spans="2:11" ht="18.75" customHeight="1">
      <c r="B193" s="266"/>
      <c r="C193" s="270"/>
      <c r="D193" s="270"/>
      <c r="E193" s="270"/>
      <c r="F193" s="289"/>
      <c r="G193" s="270"/>
      <c r="H193" s="270"/>
      <c r="I193" s="270"/>
      <c r="J193" s="270"/>
      <c r="K193" s="266"/>
    </row>
    <row r="194" spans="2:11" ht="18.75" customHeight="1">
      <c r="B194" s="266"/>
      <c r="C194" s="270"/>
      <c r="D194" s="270"/>
      <c r="E194" s="270"/>
      <c r="F194" s="289"/>
      <c r="G194" s="270"/>
      <c r="H194" s="270"/>
      <c r="I194" s="270"/>
      <c r="J194" s="270"/>
      <c r="K194" s="266"/>
    </row>
    <row r="195" spans="2:11" ht="18.75" customHeight="1">
      <c r="B195" s="276"/>
      <c r="C195" s="276"/>
      <c r="D195" s="276"/>
      <c r="E195" s="276"/>
      <c r="F195" s="276"/>
      <c r="G195" s="276"/>
      <c r="H195" s="276"/>
      <c r="I195" s="276"/>
      <c r="J195" s="276"/>
      <c r="K195" s="276"/>
    </row>
    <row r="196" spans="2:11">
      <c r="B196" s="258"/>
      <c r="C196" s="259"/>
      <c r="D196" s="259"/>
      <c r="E196" s="259"/>
      <c r="F196" s="259"/>
      <c r="G196" s="259"/>
      <c r="H196" s="259"/>
      <c r="I196" s="259"/>
      <c r="J196" s="259"/>
      <c r="K196" s="260"/>
    </row>
    <row r="197" spans="2:11" ht="21">
      <c r="B197" s="261"/>
      <c r="C197" s="385" t="s">
        <v>2546</v>
      </c>
      <c r="D197" s="385"/>
      <c r="E197" s="385"/>
      <c r="F197" s="385"/>
      <c r="G197" s="385"/>
      <c r="H197" s="385"/>
      <c r="I197" s="385"/>
      <c r="J197" s="385"/>
      <c r="K197" s="262"/>
    </row>
    <row r="198" spans="2:11" ht="25.5" customHeight="1">
      <c r="B198" s="261"/>
      <c r="C198" s="326" t="s">
        <v>2547</v>
      </c>
      <c r="D198" s="326"/>
      <c r="E198" s="326"/>
      <c r="F198" s="326" t="s">
        <v>2548</v>
      </c>
      <c r="G198" s="327"/>
      <c r="H198" s="384" t="s">
        <v>2549</v>
      </c>
      <c r="I198" s="384"/>
      <c r="J198" s="384"/>
      <c r="K198" s="262"/>
    </row>
    <row r="199" spans="2:11" ht="5.25" customHeight="1">
      <c r="B199" s="290"/>
      <c r="C199" s="287"/>
      <c r="D199" s="287"/>
      <c r="E199" s="287"/>
      <c r="F199" s="287"/>
      <c r="G199" s="270"/>
      <c r="H199" s="287"/>
      <c r="I199" s="287"/>
      <c r="J199" s="287"/>
      <c r="K199" s="311"/>
    </row>
    <row r="200" spans="2:11" ht="15" customHeight="1">
      <c r="B200" s="290"/>
      <c r="C200" s="270" t="s">
        <v>2539</v>
      </c>
      <c r="D200" s="270"/>
      <c r="E200" s="270"/>
      <c r="F200" s="289" t="s">
        <v>42</v>
      </c>
      <c r="G200" s="270"/>
      <c r="H200" s="382" t="s">
        <v>2550</v>
      </c>
      <c r="I200" s="382"/>
      <c r="J200" s="382"/>
      <c r="K200" s="311"/>
    </row>
    <row r="201" spans="2:11" ht="15" customHeight="1">
      <c r="B201" s="290"/>
      <c r="C201" s="296"/>
      <c r="D201" s="270"/>
      <c r="E201" s="270"/>
      <c r="F201" s="289" t="s">
        <v>43</v>
      </c>
      <c r="G201" s="270"/>
      <c r="H201" s="382" t="s">
        <v>2551</v>
      </c>
      <c r="I201" s="382"/>
      <c r="J201" s="382"/>
      <c r="K201" s="311"/>
    </row>
    <row r="202" spans="2:11" ht="15" customHeight="1">
      <c r="B202" s="290"/>
      <c r="C202" s="296"/>
      <c r="D202" s="270"/>
      <c r="E202" s="270"/>
      <c r="F202" s="289" t="s">
        <v>46</v>
      </c>
      <c r="G202" s="270"/>
      <c r="H202" s="382" t="s">
        <v>2552</v>
      </c>
      <c r="I202" s="382"/>
      <c r="J202" s="382"/>
      <c r="K202" s="311"/>
    </row>
    <row r="203" spans="2:11" ht="15" customHeight="1">
      <c r="B203" s="290"/>
      <c r="C203" s="270"/>
      <c r="D203" s="270"/>
      <c r="E203" s="270"/>
      <c r="F203" s="289" t="s">
        <v>44</v>
      </c>
      <c r="G203" s="270"/>
      <c r="H203" s="382" t="s">
        <v>2553</v>
      </c>
      <c r="I203" s="382"/>
      <c r="J203" s="382"/>
      <c r="K203" s="311"/>
    </row>
    <row r="204" spans="2:11" ht="15" customHeight="1">
      <c r="B204" s="290"/>
      <c r="C204" s="270"/>
      <c r="D204" s="270"/>
      <c r="E204" s="270"/>
      <c r="F204" s="289" t="s">
        <v>45</v>
      </c>
      <c r="G204" s="270"/>
      <c r="H204" s="382" t="s">
        <v>2554</v>
      </c>
      <c r="I204" s="382"/>
      <c r="J204" s="382"/>
      <c r="K204" s="311"/>
    </row>
    <row r="205" spans="2:11" ht="15" customHeight="1">
      <c r="B205" s="290"/>
      <c r="C205" s="270"/>
      <c r="D205" s="270"/>
      <c r="E205" s="270"/>
      <c r="F205" s="289"/>
      <c r="G205" s="270"/>
      <c r="H205" s="270"/>
      <c r="I205" s="270"/>
      <c r="J205" s="270"/>
      <c r="K205" s="311"/>
    </row>
    <row r="206" spans="2:11" ht="15" customHeight="1">
      <c r="B206" s="290"/>
      <c r="C206" s="270" t="s">
        <v>2495</v>
      </c>
      <c r="D206" s="270"/>
      <c r="E206" s="270"/>
      <c r="F206" s="289" t="s">
        <v>78</v>
      </c>
      <c r="G206" s="270"/>
      <c r="H206" s="382" t="s">
        <v>2555</v>
      </c>
      <c r="I206" s="382"/>
      <c r="J206" s="382"/>
      <c r="K206" s="311"/>
    </row>
    <row r="207" spans="2:11" ht="15" customHeight="1">
      <c r="B207" s="290"/>
      <c r="C207" s="296"/>
      <c r="D207" s="270"/>
      <c r="E207" s="270"/>
      <c r="F207" s="289" t="s">
        <v>2393</v>
      </c>
      <c r="G207" s="270"/>
      <c r="H207" s="382" t="s">
        <v>2394</v>
      </c>
      <c r="I207" s="382"/>
      <c r="J207" s="382"/>
      <c r="K207" s="311"/>
    </row>
    <row r="208" spans="2:11" ht="15" customHeight="1">
      <c r="B208" s="290"/>
      <c r="C208" s="270"/>
      <c r="D208" s="270"/>
      <c r="E208" s="270"/>
      <c r="F208" s="289" t="s">
        <v>2391</v>
      </c>
      <c r="G208" s="270"/>
      <c r="H208" s="382" t="s">
        <v>2556</v>
      </c>
      <c r="I208" s="382"/>
      <c r="J208" s="382"/>
      <c r="K208" s="311"/>
    </row>
    <row r="209" spans="2:11" ht="15" customHeight="1">
      <c r="B209" s="328"/>
      <c r="C209" s="296"/>
      <c r="D209" s="296"/>
      <c r="E209" s="296"/>
      <c r="F209" s="289" t="s">
        <v>2395</v>
      </c>
      <c r="G209" s="275"/>
      <c r="H209" s="383" t="s">
        <v>2396</v>
      </c>
      <c r="I209" s="383"/>
      <c r="J209" s="383"/>
      <c r="K209" s="329"/>
    </row>
    <row r="210" spans="2:11" ht="15" customHeight="1">
      <c r="B210" s="328"/>
      <c r="C210" s="296"/>
      <c r="D210" s="296"/>
      <c r="E210" s="296"/>
      <c r="F210" s="289" t="s">
        <v>2397</v>
      </c>
      <c r="G210" s="275"/>
      <c r="H210" s="383" t="s">
        <v>2373</v>
      </c>
      <c r="I210" s="383"/>
      <c r="J210" s="383"/>
      <c r="K210" s="329"/>
    </row>
    <row r="211" spans="2:11" ht="15" customHeight="1">
      <c r="B211" s="328"/>
      <c r="C211" s="296"/>
      <c r="D211" s="296"/>
      <c r="E211" s="296"/>
      <c r="F211" s="330"/>
      <c r="G211" s="275"/>
      <c r="H211" s="331"/>
      <c r="I211" s="331"/>
      <c r="J211" s="331"/>
      <c r="K211" s="329"/>
    </row>
    <row r="212" spans="2:11" ht="15" customHeight="1">
      <c r="B212" s="328"/>
      <c r="C212" s="270" t="s">
        <v>2519</v>
      </c>
      <c r="D212" s="296"/>
      <c r="E212" s="296"/>
      <c r="F212" s="289">
        <v>1</v>
      </c>
      <c r="G212" s="275"/>
      <c r="H212" s="383" t="s">
        <v>2557</v>
      </c>
      <c r="I212" s="383"/>
      <c r="J212" s="383"/>
      <c r="K212" s="329"/>
    </row>
    <row r="213" spans="2:11" ht="15" customHeight="1">
      <c r="B213" s="328"/>
      <c r="C213" s="296"/>
      <c r="D213" s="296"/>
      <c r="E213" s="296"/>
      <c r="F213" s="289">
        <v>2</v>
      </c>
      <c r="G213" s="275"/>
      <c r="H213" s="383" t="s">
        <v>2558</v>
      </c>
      <c r="I213" s="383"/>
      <c r="J213" s="383"/>
      <c r="K213" s="329"/>
    </row>
    <row r="214" spans="2:11" ht="15" customHeight="1">
      <c r="B214" s="328"/>
      <c r="C214" s="296"/>
      <c r="D214" s="296"/>
      <c r="E214" s="296"/>
      <c r="F214" s="289">
        <v>3</v>
      </c>
      <c r="G214" s="275"/>
      <c r="H214" s="383" t="s">
        <v>2559</v>
      </c>
      <c r="I214" s="383"/>
      <c r="J214" s="383"/>
      <c r="K214" s="329"/>
    </row>
    <row r="215" spans="2:11" ht="15" customHeight="1">
      <c r="B215" s="328"/>
      <c r="C215" s="296"/>
      <c r="D215" s="296"/>
      <c r="E215" s="296"/>
      <c r="F215" s="289">
        <v>4</v>
      </c>
      <c r="G215" s="275"/>
      <c r="H215" s="383" t="s">
        <v>2560</v>
      </c>
      <c r="I215" s="383"/>
      <c r="J215" s="383"/>
      <c r="K215" s="329"/>
    </row>
    <row r="216" spans="2:11" ht="12.75" customHeight="1">
      <c r="B216" s="332"/>
      <c r="C216" s="333"/>
      <c r="D216" s="333"/>
      <c r="E216" s="333"/>
      <c r="F216" s="333"/>
      <c r="G216" s="333"/>
      <c r="H216" s="333"/>
      <c r="I216" s="333"/>
      <c r="J216" s="333"/>
      <c r="K216" s="334"/>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4"/>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84</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366</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ROUND(J95,2)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ROUND(SUM(BE95:BE273), 2)</f>
        <v>0</v>
      </c>
      <c r="G30" s="41"/>
      <c r="H30" s="41"/>
      <c r="I30" s="130">
        <v>0.21</v>
      </c>
      <c r="J30" s="129">
        <f>ROUND(ROUND((SUM(BE95:BE273)), 2)*I30, 2)</f>
        <v>0</v>
      </c>
      <c r="K30" s="44"/>
    </row>
    <row r="31" spans="2:11" s="1" customFormat="1" ht="14.45" customHeight="1">
      <c r="B31" s="40"/>
      <c r="C31" s="41"/>
      <c r="D31" s="41"/>
      <c r="E31" s="48" t="s">
        <v>43</v>
      </c>
      <c r="F31" s="129">
        <f>ROUND(SUM(BF95:BF273), 2)</f>
        <v>0</v>
      </c>
      <c r="G31" s="41"/>
      <c r="H31" s="41"/>
      <c r="I31" s="130">
        <v>0.15</v>
      </c>
      <c r="J31" s="129">
        <f>ROUND(ROUND((SUM(BF95:BF273)), 2)*I31, 2)</f>
        <v>0</v>
      </c>
      <c r="K31" s="44"/>
    </row>
    <row r="32" spans="2:11" s="1" customFormat="1" ht="14.45" hidden="1" customHeight="1">
      <c r="B32" s="40"/>
      <c r="C32" s="41"/>
      <c r="D32" s="41"/>
      <c r="E32" s="48" t="s">
        <v>44</v>
      </c>
      <c r="F32" s="129">
        <f>ROUND(SUM(BG95:BG273), 2)</f>
        <v>0</v>
      </c>
      <c r="G32" s="41"/>
      <c r="H32" s="41"/>
      <c r="I32" s="130">
        <v>0.21</v>
      </c>
      <c r="J32" s="129">
        <v>0</v>
      </c>
      <c r="K32" s="44"/>
    </row>
    <row r="33" spans="2:11" s="1" customFormat="1" ht="14.45" hidden="1" customHeight="1">
      <c r="B33" s="40"/>
      <c r="C33" s="41"/>
      <c r="D33" s="41"/>
      <c r="E33" s="48" t="s">
        <v>45</v>
      </c>
      <c r="F33" s="129">
        <f>ROUND(SUM(BH95:BH273), 2)</f>
        <v>0</v>
      </c>
      <c r="G33" s="41"/>
      <c r="H33" s="41"/>
      <c r="I33" s="130">
        <v>0.15</v>
      </c>
      <c r="J33" s="129">
        <v>0</v>
      </c>
      <c r="K33" s="44"/>
    </row>
    <row r="34" spans="2:11" s="1" customFormat="1" ht="14.45" hidden="1" customHeight="1">
      <c r="B34" s="40"/>
      <c r="C34" s="41"/>
      <c r="D34" s="41"/>
      <c r="E34" s="48" t="s">
        <v>46</v>
      </c>
      <c r="F34" s="129">
        <f>ROUND(SUM(BI95:BI273),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SO 101 - Zázemí pro stánky</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Praha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J95</f>
        <v>0</v>
      </c>
      <c r="K56" s="44"/>
      <c r="AU56" s="23" t="s">
        <v>145</v>
      </c>
    </row>
    <row r="57" spans="2:47" s="7" customFormat="1" ht="24.95" customHeight="1">
      <c r="B57" s="148"/>
      <c r="C57" s="149"/>
      <c r="D57" s="150" t="s">
        <v>146</v>
      </c>
      <c r="E57" s="151"/>
      <c r="F57" s="151"/>
      <c r="G57" s="151"/>
      <c r="H57" s="151"/>
      <c r="I57" s="152"/>
      <c r="J57" s="153">
        <f>J96</f>
        <v>0</v>
      </c>
      <c r="K57" s="154"/>
    </row>
    <row r="58" spans="2:47" s="8" customFormat="1" ht="19.899999999999999" customHeight="1">
      <c r="B58" s="155"/>
      <c r="C58" s="156"/>
      <c r="D58" s="157" t="s">
        <v>147</v>
      </c>
      <c r="E58" s="158"/>
      <c r="F58" s="158"/>
      <c r="G58" s="158"/>
      <c r="H58" s="158"/>
      <c r="I58" s="159"/>
      <c r="J58" s="160">
        <f>J97</f>
        <v>0</v>
      </c>
      <c r="K58" s="161"/>
    </row>
    <row r="59" spans="2:47" s="8" customFormat="1" ht="19.899999999999999" customHeight="1">
      <c r="B59" s="155"/>
      <c r="C59" s="156"/>
      <c r="D59" s="157" t="s">
        <v>367</v>
      </c>
      <c r="E59" s="158"/>
      <c r="F59" s="158"/>
      <c r="G59" s="158"/>
      <c r="H59" s="158"/>
      <c r="I59" s="159"/>
      <c r="J59" s="160">
        <f>J126</f>
        <v>0</v>
      </c>
      <c r="K59" s="161"/>
    </row>
    <row r="60" spans="2:47" s="8" customFormat="1" ht="19.899999999999999" customHeight="1">
      <c r="B60" s="155"/>
      <c r="C60" s="156"/>
      <c r="D60" s="157" t="s">
        <v>368</v>
      </c>
      <c r="E60" s="158"/>
      <c r="F60" s="158"/>
      <c r="G60" s="158"/>
      <c r="H60" s="158"/>
      <c r="I60" s="159"/>
      <c r="J60" s="160">
        <f>J147</f>
        <v>0</v>
      </c>
      <c r="K60" s="161"/>
    </row>
    <row r="61" spans="2:47" s="8" customFormat="1" ht="19.899999999999999" customHeight="1">
      <c r="B61" s="155"/>
      <c r="C61" s="156"/>
      <c r="D61" s="157" t="s">
        <v>369</v>
      </c>
      <c r="E61" s="158"/>
      <c r="F61" s="158"/>
      <c r="G61" s="158"/>
      <c r="H61" s="158"/>
      <c r="I61" s="159"/>
      <c r="J61" s="160">
        <f>J152</f>
        <v>0</v>
      </c>
      <c r="K61" s="161"/>
    </row>
    <row r="62" spans="2:47" s="8" customFormat="1" ht="19.899999999999999" customHeight="1">
      <c r="B62" s="155"/>
      <c r="C62" s="156"/>
      <c r="D62" s="157" t="s">
        <v>370</v>
      </c>
      <c r="E62" s="158"/>
      <c r="F62" s="158"/>
      <c r="G62" s="158"/>
      <c r="H62" s="158"/>
      <c r="I62" s="159"/>
      <c r="J62" s="160">
        <f>J164</f>
        <v>0</v>
      </c>
      <c r="K62" s="161"/>
    </row>
    <row r="63" spans="2:47" s="8" customFormat="1" ht="19.899999999999999" customHeight="1">
      <c r="B63" s="155"/>
      <c r="C63" s="156"/>
      <c r="D63" s="157" t="s">
        <v>149</v>
      </c>
      <c r="E63" s="158"/>
      <c r="F63" s="158"/>
      <c r="G63" s="158"/>
      <c r="H63" s="158"/>
      <c r="I63" s="159"/>
      <c r="J63" s="160">
        <f>J185</f>
        <v>0</v>
      </c>
      <c r="K63" s="161"/>
    </row>
    <row r="64" spans="2:47" s="8" customFormat="1" ht="19.899999999999999" customHeight="1">
      <c r="B64" s="155"/>
      <c r="C64" s="156"/>
      <c r="D64" s="157" t="s">
        <v>150</v>
      </c>
      <c r="E64" s="158"/>
      <c r="F64" s="158"/>
      <c r="G64" s="158"/>
      <c r="H64" s="158"/>
      <c r="I64" s="159"/>
      <c r="J64" s="160">
        <f>J192</f>
        <v>0</v>
      </c>
      <c r="K64" s="161"/>
    </row>
    <row r="65" spans="2:11" s="8" customFormat="1" ht="19.899999999999999" customHeight="1">
      <c r="B65" s="155"/>
      <c r="C65" s="156"/>
      <c r="D65" s="157" t="s">
        <v>151</v>
      </c>
      <c r="E65" s="158"/>
      <c r="F65" s="158"/>
      <c r="G65" s="158"/>
      <c r="H65" s="158"/>
      <c r="I65" s="159"/>
      <c r="J65" s="160">
        <f>J195</f>
        <v>0</v>
      </c>
      <c r="K65" s="161"/>
    </row>
    <row r="66" spans="2:11" s="7" customFormat="1" ht="24.95" customHeight="1">
      <c r="B66" s="148"/>
      <c r="C66" s="149"/>
      <c r="D66" s="150" t="s">
        <v>371</v>
      </c>
      <c r="E66" s="151"/>
      <c r="F66" s="151"/>
      <c r="G66" s="151"/>
      <c r="H66" s="151"/>
      <c r="I66" s="152"/>
      <c r="J66" s="153">
        <f>J198</f>
        <v>0</v>
      </c>
      <c r="K66" s="154"/>
    </row>
    <row r="67" spans="2:11" s="8" customFormat="1" ht="19.899999999999999" customHeight="1">
      <c r="B67" s="155"/>
      <c r="C67" s="156"/>
      <c r="D67" s="157" t="s">
        <v>372</v>
      </c>
      <c r="E67" s="158"/>
      <c r="F67" s="158"/>
      <c r="G67" s="158"/>
      <c r="H67" s="158"/>
      <c r="I67" s="159"/>
      <c r="J67" s="160">
        <f>J199</f>
        <v>0</v>
      </c>
      <c r="K67" s="161"/>
    </row>
    <row r="68" spans="2:11" s="8" customFormat="1" ht="19.899999999999999" customHeight="1">
      <c r="B68" s="155"/>
      <c r="C68" s="156"/>
      <c r="D68" s="157" t="s">
        <v>373</v>
      </c>
      <c r="E68" s="158"/>
      <c r="F68" s="158"/>
      <c r="G68" s="158"/>
      <c r="H68" s="158"/>
      <c r="I68" s="159"/>
      <c r="J68" s="160">
        <f>J220</f>
        <v>0</v>
      </c>
      <c r="K68" s="161"/>
    </row>
    <row r="69" spans="2:11" s="8" customFormat="1" ht="19.899999999999999" customHeight="1">
      <c r="B69" s="155"/>
      <c r="C69" s="156"/>
      <c r="D69" s="157" t="s">
        <v>374</v>
      </c>
      <c r="E69" s="158"/>
      <c r="F69" s="158"/>
      <c r="G69" s="158"/>
      <c r="H69" s="158"/>
      <c r="I69" s="159"/>
      <c r="J69" s="160">
        <f>J232</f>
        <v>0</v>
      </c>
      <c r="K69" s="161"/>
    </row>
    <row r="70" spans="2:11" s="8" customFormat="1" ht="19.899999999999999" customHeight="1">
      <c r="B70" s="155"/>
      <c r="C70" s="156"/>
      <c r="D70" s="157" t="s">
        <v>375</v>
      </c>
      <c r="E70" s="158"/>
      <c r="F70" s="158"/>
      <c r="G70" s="158"/>
      <c r="H70" s="158"/>
      <c r="I70" s="159"/>
      <c r="J70" s="160">
        <f>J237</f>
        <v>0</v>
      </c>
      <c r="K70" s="161"/>
    </row>
    <row r="71" spans="2:11" s="8" customFormat="1" ht="19.899999999999999" customHeight="1">
      <c r="B71" s="155"/>
      <c r="C71" s="156"/>
      <c r="D71" s="157" t="s">
        <v>376</v>
      </c>
      <c r="E71" s="158"/>
      <c r="F71" s="158"/>
      <c r="G71" s="158"/>
      <c r="H71" s="158"/>
      <c r="I71" s="159"/>
      <c r="J71" s="160">
        <f>J242</f>
        <v>0</v>
      </c>
      <c r="K71" s="161"/>
    </row>
    <row r="72" spans="2:11" s="8" customFormat="1" ht="19.899999999999999" customHeight="1">
      <c r="B72" s="155"/>
      <c r="C72" s="156"/>
      <c r="D72" s="157" t="s">
        <v>377</v>
      </c>
      <c r="E72" s="158"/>
      <c r="F72" s="158"/>
      <c r="G72" s="158"/>
      <c r="H72" s="158"/>
      <c r="I72" s="159"/>
      <c r="J72" s="160">
        <f>J255</f>
        <v>0</v>
      </c>
      <c r="K72" s="161"/>
    </row>
    <row r="73" spans="2:11" s="8" customFormat="1" ht="19.899999999999999" customHeight="1">
      <c r="B73" s="155"/>
      <c r="C73" s="156"/>
      <c r="D73" s="157" t="s">
        <v>378</v>
      </c>
      <c r="E73" s="158"/>
      <c r="F73" s="158"/>
      <c r="G73" s="158"/>
      <c r="H73" s="158"/>
      <c r="I73" s="159"/>
      <c r="J73" s="160">
        <f>J263</f>
        <v>0</v>
      </c>
      <c r="K73" s="161"/>
    </row>
    <row r="74" spans="2:11" s="8" customFormat="1" ht="19.899999999999999" customHeight="1">
      <c r="B74" s="155"/>
      <c r="C74" s="156"/>
      <c r="D74" s="157" t="s">
        <v>379</v>
      </c>
      <c r="E74" s="158"/>
      <c r="F74" s="158"/>
      <c r="G74" s="158"/>
      <c r="H74" s="158"/>
      <c r="I74" s="159"/>
      <c r="J74" s="160">
        <f>J265</f>
        <v>0</v>
      </c>
      <c r="K74" s="161"/>
    </row>
    <row r="75" spans="2:11" s="8" customFormat="1" ht="19.899999999999999" customHeight="1">
      <c r="B75" s="155"/>
      <c r="C75" s="156"/>
      <c r="D75" s="157" t="s">
        <v>380</v>
      </c>
      <c r="E75" s="158"/>
      <c r="F75" s="158"/>
      <c r="G75" s="158"/>
      <c r="H75" s="158"/>
      <c r="I75" s="159"/>
      <c r="J75" s="160">
        <f>J271</f>
        <v>0</v>
      </c>
      <c r="K75" s="161"/>
    </row>
    <row r="76" spans="2:11" s="1" customFormat="1" ht="21.75" customHeight="1">
      <c r="B76" s="40"/>
      <c r="C76" s="41"/>
      <c r="D76" s="41"/>
      <c r="E76" s="41"/>
      <c r="F76" s="41"/>
      <c r="G76" s="41"/>
      <c r="H76" s="41"/>
      <c r="I76" s="117"/>
      <c r="J76" s="41"/>
      <c r="K76" s="44"/>
    </row>
    <row r="77" spans="2:11" s="1" customFormat="1" ht="6.95" customHeight="1">
      <c r="B77" s="55"/>
      <c r="C77" s="56"/>
      <c r="D77" s="56"/>
      <c r="E77" s="56"/>
      <c r="F77" s="56"/>
      <c r="G77" s="56"/>
      <c r="H77" s="56"/>
      <c r="I77" s="138"/>
      <c r="J77" s="56"/>
      <c r="K77" s="57"/>
    </row>
    <row r="81" spans="2:63" s="1" customFormat="1" ht="6.95" customHeight="1">
      <c r="B81" s="58"/>
      <c r="C81" s="59"/>
      <c r="D81" s="59"/>
      <c r="E81" s="59"/>
      <c r="F81" s="59"/>
      <c r="G81" s="59"/>
      <c r="H81" s="59"/>
      <c r="I81" s="141"/>
      <c r="J81" s="59"/>
      <c r="K81" s="59"/>
      <c r="L81" s="60"/>
    </row>
    <row r="82" spans="2:63" s="1" customFormat="1" ht="36.950000000000003" customHeight="1">
      <c r="B82" s="40"/>
      <c r="C82" s="61" t="s">
        <v>152</v>
      </c>
      <c r="D82" s="62"/>
      <c r="E82" s="62"/>
      <c r="F82" s="62"/>
      <c r="G82" s="62"/>
      <c r="H82" s="62"/>
      <c r="I82" s="162"/>
      <c r="J82" s="62"/>
      <c r="K82" s="62"/>
      <c r="L82" s="60"/>
    </row>
    <row r="83" spans="2:63" s="1" customFormat="1" ht="6.95" customHeight="1">
      <c r="B83" s="40"/>
      <c r="C83" s="62"/>
      <c r="D83" s="62"/>
      <c r="E83" s="62"/>
      <c r="F83" s="62"/>
      <c r="G83" s="62"/>
      <c r="H83" s="62"/>
      <c r="I83" s="162"/>
      <c r="J83" s="62"/>
      <c r="K83" s="62"/>
      <c r="L83" s="60"/>
    </row>
    <row r="84" spans="2:63" s="1" customFormat="1" ht="14.45" customHeight="1">
      <c r="B84" s="40"/>
      <c r="C84" s="64" t="s">
        <v>18</v>
      </c>
      <c r="D84" s="62"/>
      <c r="E84" s="62"/>
      <c r="F84" s="62"/>
      <c r="G84" s="62"/>
      <c r="H84" s="62"/>
      <c r="I84" s="162"/>
      <c r="J84" s="62"/>
      <c r="K84" s="62"/>
      <c r="L84" s="60"/>
    </row>
    <row r="85" spans="2:63" s="1" customFormat="1" ht="16.5" customHeight="1">
      <c r="B85" s="40"/>
      <c r="C85" s="62"/>
      <c r="D85" s="62"/>
      <c r="E85" s="378" t="str">
        <f>E7</f>
        <v>Náměstí Hloubětín</v>
      </c>
      <c r="F85" s="379"/>
      <c r="G85" s="379"/>
      <c r="H85" s="379"/>
      <c r="I85" s="162"/>
      <c r="J85" s="62"/>
      <c r="K85" s="62"/>
      <c r="L85" s="60"/>
    </row>
    <row r="86" spans="2:63" s="1" customFormat="1" ht="14.45" customHeight="1">
      <c r="B86" s="40"/>
      <c r="C86" s="64" t="s">
        <v>139</v>
      </c>
      <c r="D86" s="62"/>
      <c r="E86" s="62"/>
      <c r="F86" s="62"/>
      <c r="G86" s="62"/>
      <c r="H86" s="62"/>
      <c r="I86" s="162"/>
      <c r="J86" s="62"/>
      <c r="K86" s="62"/>
      <c r="L86" s="60"/>
    </row>
    <row r="87" spans="2:63" s="1" customFormat="1" ht="17.25" customHeight="1">
      <c r="B87" s="40"/>
      <c r="C87" s="62"/>
      <c r="D87" s="62"/>
      <c r="E87" s="353" t="str">
        <f>E9</f>
        <v>SO 101 - Zázemí pro stánky</v>
      </c>
      <c r="F87" s="380"/>
      <c r="G87" s="380"/>
      <c r="H87" s="380"/>
      <c r="I87" s="162"/>
      <c r="J87" s="62"/>
      <c r="K87" s="62"/>
      <c r="L87" s="60"/>
    </row>
    <row r="88" spans="2:63" s="1" customFormat="1" ht="6.95" customHeight="1">
      <c r="B88" s="40"/>
      <c r="C88" s="62"/>
      <c r="D88" s="62"/>
      <c r="E88" s="62"/>
      <c r="F88" s="62"/>
      <c r="G88" s="62"/>
      <c r="H88" s="62"/>
      <c r="I88" s="162"/>
      <c r="J88" s="62"/>
      <c r="K88" s="62"/>
      <c r="L88" s="60"/>
    </row>
    <row r="89" spans="2:63" s="1" customFormat="1" ht="18" customHeight="1">
      <c r="B89" s="40"/>
      <c r="C89" s="64" t="s">
        <v>23</v>
      </c>
      <c r="D89" s="62"/>
      <c r="E89" s="62"/>
      <c r="F89" s="163" t="str">
        <f>F12</f>
        <v xml:space="preserve">Praha </v>
      </c>
      <c r="G89" s="62"/>
      <c r="H89" s="62"/>
      <c r="I89" s="164" t="s">
        <v>25</v>
      </c>
      <c r="J89" s="72" t="str">
        <f>IF(J12="","",J12)</f>
        <v>6. 6. 2018</v>
      </c>
      <c r="K89" s="62"/>
      <c r="L89" s="60"/>
    </row>
    <row r="90" spans="2:63" s="1" customFormat="1" ht="6.95" customHeight="1">
      <c r="B90" s="40"/>
      <c r="C90" s="62"/>
      <c r="D90" s="62"/>
      <c r="E90" s="62"/>
      <c r="F90" s="62"/>
      <c r="G90" s="62"/>
      <c r="H90" s="62"/>
      <c r="I90" s="162"/>
      <c r="J90" s="62"/>
      <c r="K90" s="62"/>
      <c r="L90" s="60"/>
    </row>
    <row r="91" spans="2:63" s="1" customFormat="1">
      <c r="B91" s="40"/>
      <c r="C91" s="64" t="s">
        <v>27</v>
      </c>
      <c r="D91" s="62"/>
      <c r="E91" s="62"/>
      <c r="F91" s="163" t="str">
        <f>E15</f>
        <v xml:space="preserve"> </v>
      </c>
      <c r="G91" s="62"/>
      <c r="H91" s="62"/>
      <c r="I91" s="164" t="s">
        <v>33</v>
      </c>
      <c r="J91" s="163" t="str">
        <f>E21</f>
        <v xml:space="preserve"> </v>
      </c>
      <c r="K91" s="62"/>
      <c r="L91" s="60"/>
    </row>
    <row r="92" spans="2:63" s="1" customFormat="1" ht="14.45" customHeight="1">
      <c r="B92" s="40"/>
      <c r="C92" s="64" t="s">
        <v>31</v>
      </c>
      <c r="D92" s="62"/>
      <c r="E92" s="62"/>
      <c r="F92" s="163" t="str">
        <f>IF(E18="","",E18)</f>
        <v/>
      </c>
      <c r="G92" s="62"/>
      <c r="H92" s="62"/>
      <c r="I92" s="162"/>
      <c r="J92" s="62"/>
      <c r="K92" s="62"/>
      <c r="L92" s="60"/>
    </row>
    <row r="93" spans="2:63" s="1" customFormat="1" ht="10.35" customHeight="1">
      <c r="B93" s="40"/>
      <c r="C93" s="62"/>
      <c r="D93" s="62"/>
      <c r="E93" s="62"/>
      <c r="F93" s="62"/>
      <c r="G93" s="62"/>
      <c r="H93" s="62"/>
      <c r="I93" s="162"/>
      <c r="J93" s="62"/>
      <c r="K93" s="62"/>
      <c r="L93" s="60"/>
    </row>
    <row r="94" spans="2:63" s="9" customFormat="1" ht="29.25" customHeight="1">
      <c r="B94" s="165"/>
      <c r="C94" s="166" t="s">
        <v>153</v>
      </c>
      <c r="D94" s="167" t="s">
        <v>56</v>
      </c>
      <c r="E94" s="167" t="s">
        <v>52</v>
      </c>
      <c r="F94" s="167" t="s">
        <v>154</v>
      </c>
      <c r="G94" s="167" t="s">
        <v>155</v>
      </c>
      <c r="H94" s="167" t="s">
        <v>156</v>
      </c>
      <c r="I94" s="168" t="s">
        <v>157</v>
      </c>
      <c r="J94" s="167" t="s">
        <v>143</v>
      </c>
      <c r="K94" s="169" t="s">
        <v>158</v>
      </c>
      <c r="L94" s="170"/>
      <c r="M94" s="80" t="s">
        <v>159</v>
      </c>
      <c r="N94" s="81" t="s">
        <v>41</v>
      </c>
      <c r="O94" s="81" t="s">
        <v>160</v>
      </c>
      <c r="P94" s="81" t="s">
        <v>161</v>
      </c>
      <c r="Q94" s="81" t="s">
        <v>162</v>
      </c>
      <c r="R94" s="81" t="s">
        <v>163</v>
      </c>
      <c r="S94" s="81" t="s">
        <v>164</v>
      </c>
      <c r="T94" s="82" t="s">
        <v>165</v>
      </c>
    </row>
    <row r="95" spans="2:63" s="1" customFormat="1" ht="29.25" customHeight="1">
      <c r="B95" s="40"/>
      <c r="C95" s="86" t="s">
        <v>144</v>
      </c>
      <c r="D95" s="62"/>
      <c r="E95" s="62"/>
      <c r="F95" s="62"/>
      <c r="G95" s="62"/>
      <c r="H95" s="62"/>
      <c r="I95" s="162"/>
      <c r="J95" s="171">
        <f>BK95</f>
        <v>0</v>
      </c>
      <c r="K95" s="62"/>
      <c r="L95" s="60"/>
      <c r="M95" s="83"/>
      <c r="N95" s="84"/>
      <c r="O95" s="84"/>
      <c r="P95" s="172">
        <f>P96+P198</f>
        <v>0</v>
      </c>
      <c r="Q95" s="84"/>
      <c r="R95" s="172">
        <f>R96+R198</f>
        <v>128.98898440000002</v>
      </c>
      <c r="S95" s="84"/>
      <c r="T95" s="173">
        <f>T96+T198</f>
        <v>0</v>
      </c>
      <c r="AT95" s="23" t="s">
        <v>70</v>
      </c>
      <c r="AU95" s="23" t="s">
        <v>145</v>
      </c>
      <c r="BK95" s="174">
        <f>BK96+BK198</f>
        <v>0</v>
      </c>
    </row>
    <row r="96" spans="2:63" s="10" customFormat="1" ht="37.35" customHeight="1">
      <c r="B96" s="175"/>
      <c r="C96" s="176"/>
      <c r="D96" s="177" t="s">
        <v>70</v>
      </c>
      <c r="E96" s="178" t="s">
        <v>166</v>
      </c>
      <c r="F96" s="178" t="s">
        <v>167</v>
      </c>
      <c r="G96" s="176"/>
      <c r="H96" s="176"/>
      <c r="I96" s="179"/>
      <c r="J96" s="180">
        <f>BK96</f>
        <v>0</v>
      </c>
      <c r="K96" s="176"/>
      <c r="L96" s="181"/>
      <c r="M96" s="182"/>
      <c r="N96" s="183"/>
      <c r="O96" s="183"/>
      <c r="P96" s="184">
        <f>P97+P126+P147+P152+P164+P185+P192+P195</f>
        <v>0</v>
      </c>
      <c r="Q96" s="183"/>
      <c r="R96" s="184">
        <f>R97+R126+R147+R152+R164+R185+R192+R195</f>
        <v>125.78237770000001</v>
      </c>
      <c r="S96" s="183"/>
      <c r="T96" s="185">
        <f>T97+T126+T147+T152+T164+T185+T192+T195</f>
        <v>0</v>
      </c>
      <c r="AR96" s="186" t="s">
        <v>79</v>
      </c>
      <c r="AT96" s="187" t="s">
        <v>70</v>
      </c>
      <c r="AU96" s="187" t="s">
        <v>71</v>
      </c>
      <c r="AY96" s="186" t="s">
        <v>168</v>
      </c>
      <c r="BK96" s="188">
        <f>BK97+BK126+BK147+BK152+BK164+BK185+BK192+BK195</f>
        <v>0</v>
      </c>
    </row>
    <row r="97" spans="2:65" s="10" customFormat="1" ht="19.899999999999999" customHeight="1">
      <c r="B97" s="175"/>
      <c r="C97" s="176"/>
      <c r="D97" s="177" t="s">
        <v>70</v>
      </c>
      <c r="E97" s="189" t="s">
        <v>79</v>
      </c>
      <c r="F97" s="189" t="s">
        <v>169</v>
      </c>
      <c r="G97" s="176"/>
      <c r="H97" s="176"/>
      <c r="I97" s="179"/>
      <c r="J97" s="190">
        <f>BK97</f>
        <v>0</v>
      </c>
      <c r="K97" s="176"/>
      <c r="L97" s="181"/>
      <c r="M97" s="182"/>
      <c r="N97" s="183"/>
      <c r="O97" s="183"/>
      <c r="P97" s="184">
        <f>SUM(P98:P125)</f>
        <v>0</v>
      </c>
      <c r="Q97" s="183"/>
      <c r="R97" s="184">
        <f>SUM(R98:R125)</f>
        <v>0</v>
      </c>
      <c r="S97" s="183"/>
      <c r="T97" s="185">
        <f>SUM(T98:T125)</f>
        <v>0</v>
      </c>
      <c r="AR97" s="186" t="s">
        <v>79</v>
      </c>
      <c r="AT97" s="187" t="s">
        <v>70</v>
      </c>
      <c r="AU97" s="187" t="s">
        <v>79</v>
      </c>
      <c r="AY97" s="186" t="s">
        <v>168</v>
      </c>
      <c r="BK97" s="188">
        <f>SUM(BK98:BK125)</f>
        <v>0</v>
      </c>
    </row>
    <row r="98" spans="2:65" s="1" customFormat="1" ht="38.25" customHeight="1">
      <c r="B98" s="40"/>
      <c r="C98" s="191" t="s">
        <v>79</v>
      </c>
      <c r="D98" s="191" t="s">
        <v>170</v>
      </c>
      <c r="E98" s="192" t="s">
        <v>381</v>
      </c>
      <c r="F98" s="193" t="s">
        <v>382</v>
      </c>
      <c r="G98" s="194" t="s">
        <v>205</v>
      </c>
      <c r="H98" s="195">
        <v>12</v>
      </c>
      <c r="I98" s="196"/>
      <c r="J98" s="197">
        <f>ROUND(I98*H98,2)</f>
        <v>0</v>
      </c>
      <c r="K98" s="193" t="s">
        <v>174</v>
      </c>
      <c r="L98" s="60"/>
      <c r="M98" s="198" t="s">
        <v>21</v>
      </c>
      <c r="N98" s="199" t="s">
        <v>42</v>
      </c>
      <c r="O98" s="41"/>
      <c r="P98" s="200">
        <f>O98*H98</f>
        <v>0</v>
      </c>
      <c r="Q98" s="200">
        <v>0</v>
      </c>
      <c r="R98" s="200">
        <f>Q98*H98</f>
        <v>0</v>
      </c>
      <c r="S98" s="200">
        <v>0</v>
      </c>
      <c r="T98" s="201">
        <f>S98*H98</f>
        <v>0</v>
      </c>
      <c r="AR98" s="23" t="s">
        <v>175</v>
      </c>
      <c r="AT98" s="23" t="s">
        <v>170</v>
      </c>
      <c r="AU98" s="23" t="s">
        <v>81</v>
      </c>
      <c r="AY98" s="23" t="s">
        <v>168</v>
      </c>
      <c r="BE98" s="202">
        <f>IF(N98="základní",J98,0)</f>
        <v>0</v>
      </c>
      <c r="BF98" s="202">
        <f>IF(N98="snížená",J98,0)</f>
        <v>0</v>
      </c>
      <c r="BG98" s="202">
        <f>IF(N98="zákl. přenesená",J98,0)</f>
        <v>0</v>
      </c>
      <c r="BH98" s="202">
        <f>IF(N98="sníž. přenesená",J98,0)</f>
        <v>0</v>
      </c>
      <c r="BI98" s="202">
        <f>IF(N98="nulová",J98,0)</f>
        <v>0</v>
      </c>
      <c r="BJ98" s="23" t="s">
        <v>79</v>
      </c>
      <c r="BK98" s="202">
        <f>ROUND(I98*H98,2)</f>
        <v>0</v>
      </c>
      <c r="BL98" s="23" t="s">
        <v>175</v>
      </c>
      <c r="BM98" s="23" t="s">
        <v>383</v>
      </c>
    </row>
    <row r="99" spans="2:65" s="1" customFormat="1" ht="94.5">
      <c r="B99" s="40"/>
      <c r="C99" s="62"/>
      <c r="D99" s="203" t="s">
        <v>177</v>
      </c>
      <c r="E99" s="62"/>
      <c r="F99" s="204" t="s">
        <v>207</v>
      </c>
      <c r="G99" s="62"/>
      <c r="H99" s="62"/>
      <c r="I99" s="162"/>
      <c r="J99" s="62"/>
      <c r="K99" s="62"/>
      <c r="L99" s="60"/>
      <c r="M99" s="205"/>
      <c r="N99" s="41"/>
      <c r="O99" s="41"/>
      <c r="P99" s="41"/>
      <c r="Q99" s="41"/>
      <c r="R99" s="41"/>
      <c r="S99" s="41"/>
      <c r="T99" s="77"/>
      <c r="AT99" s="23" t="s">
        <v>177</v>
      </c>
      <c r="AU99" s="23" t="s">
        <v>81</v>
      </c>
    </row>
    <row r="100" spans="2:65" s="1" customFormat="1" ht="38.25" customHeight="1">
      <c r="B100" s="40"/>
      <c r="C100" s="191" t="s">
        <v>81</v>
      </c>
      <c r="D100" s="191" t="s">
        <v>170</v>
      </c>
      <c r="E100" s="192" t="s">
        <v>384</v>
      </c>
      <c r="F100" s="193" t="s">
        <v>385</v>
      </c>
      <c r="G100" s="194" t="s">
        <v>205</v>
      </c>
      <c r="H100" s="195">
        <v>12</v>
      </c>
      <c r="I100" s="196"/>
      <c r="J100" s="197">
        <f>ROUND(I100*H100,2)</f>
        <v>0</v>
      </c>
      <c r="K100" s="193" t="s">
        <v>174</v>
      </c>
      <c r="L100" s="60"/>
      <c r="M100" s="198" t="s">
        <v>21</v>
      </c>
      <c r="N100" s="199" t="s">
        <v>42</v>
      </c>
      <c r="O100" s="41"/>
      <c r="P100" s="200">
        <f>O100*H100</f>
        <v>0</v>
      </c>
      <c r="Q100" s="200">
        <v>0</v>
      </c>
      <c r="R100" s="200">
        <f>Q100*H100</f>
        <v>0</v>
      </c>
      <c r="S100" s="200">
        <v>0</v>
      </c>
      <c r="T100" s="201">
        <f>S100*H100</f>
        <v>0</v>
      </c>
      <c r="AR100" s="23" t="s">
        <v>175</v>
      </c>
      <c r="AT100" s="23" t="s">
        <v>170</v>
      </c>
      <c r="AU100" s="23" t="s">
        <v>81</v>
      </c>
      <c r="AY100" s="23" t="s">
        <v>168</v>
      </c>
      <c r="BE100" s="202">
        <f>IF(N100="základní",J100,0)</f>
        <v>0</v>
      </c>
      <c r="BF100" s="202">
        <f>IF(N100="snížená",J100,0)</f>
        <v>0</v>
      </c>
      <c r="BG100" s="202">
        <f>IF(N100="zákl. přenesená",J100,0)</f>
        <v>0</v>
      </c>
      <c r="BH100" s="202">
        <f>IF(N100="sníž. přenesená",J100,0)</f>
        <v>0</v>
      </c>
      <c r="BI100" s="202">
        <f>IF(N100="nulová",J100,0)</f>
        <v>0</v>
      </c>
      <c r="BJ100" s="23" t="s">
        <v>79</v>
      </c>
      <c r="BK100" s="202">
        <f>ROUND(I100*H100,2)</f>
        <v>0</v>
      </c>
      <c r="BL100" s="23" t="s">
        <v>175</v>
      </c>
      <c r="BM100" s="23" t="s">
        <v>386</v>
      </c>
    </row>
    <row r="101" spans="2:65" s="1" customFormat="1" ht="94.5">
      <c r="B101" s="40"/>
      <c r="C101" s="62"/>
      <c r="D101" s="203" t="s">
        <v>177</v>
      </c>
      <c r="E101" s="62"/>
      <c r="F101" s="204" t="s">
        <v>207</v>
      </c>
      <c r="G101" s="62"/>
      <c r="H101" s="62"/>
      <c r="I101" s="162"/>
      <c r="J101" s="62"/>
      <c r="K101" s="62"/>
      <c r="L101" s="60"/>
      <c r="M101" s="205"/>
      <c r="N101" s="41"/>
      <c r="O101" s="41"/>
      <c r="P101" s="41"/>
      <c r="Q101" s="41"/>
      <c r="R101" s="41"/>
      <c r="S101" s="41"/>
      <c r="T101" s="77"/>
      <c r="AT101" s="23" t="s">
        <v>177</v>
      </c>
      <c r="AU101" s="23" t="s">
        <v>81</v>
      </c>
    </row>
    <row r="102" spans="2:65" s="1" customFormat="1" ht="25.5" customHeight="1">
      <c r="B102" s="40"/>
      <c r="C102" s="191" t="s">
        <v>185</v>
      </c>
      <c r="D102" s="191" t="s">
        <v>170</v>
      </c>
      <c r="E102" s="192" t="s">
        <v>387</v>
      </c>
      <c r="F102" s="193" t="s">
        <v>388</v>
      </c>
      <c r="G102" s="194" t="s">
        <v>205</v>
      </c>
      <c r="H102" s="195">
        <v>21.84</v>
      </c>
      <c r="I102" s="196"/>
      <c r="J102" s="197">
        <f>ROUND(I102*H102,2)</f>
        <v>0</v>
      </c>
      <c r="K102" s="193" t="s">
        <v>174</v>
      </c>
      <c r="L102" s="60"/>
      <c r="M102" s="198" t="s">
        <v>21</v>
      </c>
      <c r="N102" s="199" t="s">
        <v>42</v>
      </c>
      <c r="O102" s="41"/>
      <c r="P102" s="200">
        <f>O102*H102</f>
        <v>0</v>
      </c>
      <c r="Q102" s="200">
        <v>0</v>
      </c>
      <c r="R102" s="200">
        <f>Q102*H102</f>
        <v>0</v>
      </c>
      <c r="S102" s="200">
        <v>0</v>
      </c>
      <c r="T102" s="201">
        <f>S102*H102</f>
        <v>0</v>
      </c>
      <c r="AR102" s="23" t="s">
        <v>175</v>
      </c>
      <c r="AT102" s="23" t="s">
        <v>170</v>
      </c>
      <c r="AU102" s="23" t="s">
        <v>81</v>
      </c>
      <c r="AY102" s="23" t="s">
        <v>168</v>
      </c>
      <c r="BE102" s="202">
        <f>IF(N102="základní",J102,0)</f>
        <v>0</v>
      </c>
      <c r="BF102" s="202">
        <f>IF(N102="snížená",J102,0)</f>
        <v>0</v>
      </c>
      <c r="BG102" s="202">
        <f>IF(N102="zákl. přenesená",J102,0)</f>
        <v>0</v>
      </c>
      <c r="BH102" s="202">
        <f>IF(N102="sníž. přenesená",J102,0)</f>
        <v>0</v>
      </c>
      <c r="BI102" s="202">
        <f>IF(N102="nulová",J102,0)</f>
        <v>0</v>
      </c>
      <c r="BJ102" s="23" t="s">
        <v>79</v>
      </c>
      <c r="BK102" s="202">
        <f>ROUND(I102*H102,2)</f>
        <v>0</v>
      </c>
      <c r="BL102" s="23" t="s">
        <v>175</v>
      </c>
      <c r="BM102" s="23" t="s">
        <v>389</v>
      </c>
    </row>
    <row r="103" spans="2:65" s="1" customFormat="1" ht="202.5">
      <c r="B103" s="40"/>
      <c r="C103" s="62"/>
      <c r="D103" s="203" t="s">
        <v>177</v>
      </c>
      <c r="E103" s="62"/>
      <c r="F103" s="204" t="s">
        <v>390</v>
      </c>
      <c r="G103" s="62"/>
      <c r="H103" s="62"/>
      <c r="I103" s="162"/>
      <c r="J103" s="62"/>
      <c r="K103" s="62"/>
      <c r="L103" s="60"/>
      <c r="M103" s="205"/>
      <c r="N103" s="41"/>
      <c r="O103" s="41"/>
      <c r="P103" s="41"/>
      <c r="Q103" s="41"/>
      <c r="R103" s="41"/>
      <c r="S103" s="41"/>
      <c r="T103" s="77"/>
      <c r="AT103" s="23" t="s">
        <v>177</v>
      </c>
      <c r="AU103" s="23" t="s">
        <v>81</v>
      </c>
    </row>
    <row r="104" spans="2:65" s="1" customFormat="1" ht="25.5" customHeight="1">
      <c r="B104" s="40"/>
      <c r="C104" s="191" t="s">
        <v>175</v>
      </c>
      <c r="D104" s="191" t="s">
        <v>170</v>
      </c>
      <c r="E104" s="192" t="s">
        <v>391</v>
      </c>
      <c r="F104" s="193" t="s">
        <v>392</v>
      </c>
      <c r="G104" s="194" t="s">
        <v>205</v>
      </c>
      <c r="H104" s="195">
        <v>21.84</v>
      </c>
      <c r="I104" s="196"/>
      <c r="J104" s="197">
        <f>ROUND(I104*H104,2)</f>
        <v>0</v>
      </c>
      <c r="K104" s="193" t="s">
        <v>174</v>
      </c>
      <c r="L104" s="60"/>
      <c r="M104" s="198" t="s">
        <v>21</v>
      </c>
      <c r="N104" s="199" t="s">
        <v>42</v>
      </c>
      <c r="O104" s="41"/>
      <c r="P104" s="200">
        <f>O104*H104</f>
        <v>0</v>
      </c>
      <c r="Q104" s="200">
        <v>0</v>
      </c>
      <c r="R104" s="200">
        <f>Q104*H104</f>
        <v>0</v>
      </c>
      <c r="S104" s="200">
        <v>0</v>
      </c>
      <c r="T104" s="201">
        <f>S104*H104</f>
        <v>0</v>
      </c>
      <c r="AR104" s="23" t="s">
        <v>175</v>
      </c>
      <c r="AT104" s="23" t="s">
        <v>170</v>
      </c>
      <c r="AU104" s="23" t="s">
        <v>81</v>
      </c>
      <c r="AY104" s="23" t="s">
        <v>168</v>
      </c>
      <c r="BE104" s="202">
        <f>IF(N104="základní",J104,0)</f>
        <v>0</v>
      </c>
      <c r="BF104" s="202">
        <f>IF(N104="snížená",J104,0)</f>
        <v>0</v>
      </c>
      <c r="BG104" s="202">
        <f>IF(N104="zákl. přenesená",J104,0)</f>
        <v>0</v>
      </c>
      <c r="BH104" s="202">
        <f>IF(N104="sníž. přenesená",J104,0)</f>
        <v>0</v>
      </c>
      <c r="BI104" s="202">
        <f>IF(N104="nulová",J104,0)</f>
        <v>0</v>
      </c>
      <c r="BJ104" s="23" t="s">
        <v>79</v>
      </c>
      <c r="BK104" s="202">
        <f>ROUND(I104*H104,2)</f>
        <v>0</v>
      </c>
      <c r="BL104" s="23" t="s">
        <v>175</v>
      </c>
      <c r="BM104" s="23" t="s">
        <v>393</v>
      </c>
    </row>
    <row r="105" spans="2:65" s="1" customFormat="1" ht="202.5">
      <c r="B105" s="40"/>
      <c r="C105" s="62"/>
      <c r="D105" s="203" t="s">
        <v>177</v>
      </c>
      <c r="E105" s="62"/>
      <c r="F105" s="204" t="s">
        <v>390</v>
      </c>
      <c r="G105" s="62"/>
      <c r="H105" s="62"/>
      <c r="I105" s="162"/>
      <c r="J105" s="62"/>
      <c r="K105" s="62"/>
      <c r="L105" s="60"/>
      <c r="M105" s="205"/>
      <c r="N105" s="41"/>
      <c r="O105" s="41"/>
      <c r="P105" s="41"/>
      <c r="Q105" s="41"/>
      <c r="R105" s="41"/>
      <c r="S105" s="41"/>
      <c r="T105" s="77"/>
      <c r="AT105" s="23" t="s">
        <v>177</v>
      </c>
      <c r="AU105" s="23" t="s">
        <v>81</v>
      </c>
    </row>
    <row r="106" spans="2:65" s="1" customFormat="1" ht="25.5" customHeight="1">
      <c r="B106" s="40"/>
      <c r="C106" s="191" t="s">
        <v>192</v>
      </c>
      <c r="D106" s="191" t="s">
        <v>170</v>
      </c>
      <c r="E106" s="192" t="s">
        <v>394</v>
      </c>
      <c r="F106" s="193" t="s">
        <v>395</v>
      </c>
      <c r="G106" s="194" t="s">
        <v>205</v>
      </c>
      <c r="H106" s="195">
        <v>2.04</v>
      </c>
      <c r="I106" s="196"/>
      <c r="J106" s="197">
        <f>ROUND(I106*H106,2)</f>
        <v>0</v>
      </c>
      <c r="K106" s="193" t="s">
        <v>174</v>
      </c>
      <c r="L106" s="60"/>
      <c r="M106" s="198" t="s">
        <v>21</v>
      </c>
      <c r="N106" s="199" t="s">
        <v>42</v>
      </c>
      <c r="O106" s="41"/>
      <c r="P106" s="200">
        <f>O106*H106</f>
        <v>0</v>
      </c>
      <c r="Q106" s="200">
        <v>0</v>
      </c>
      <c r="R106" s="200">
        <f>Q106*H106</f>
        <v>0</v>
      </c>
      <c r="S106" s="200">
        <v>0</v>
      </c>
      <c r="T106" s="201">
        <f>S106*H106</f>
        <v>0</v>
      </c>
      <c r="AR106" s="23" t="s">
        <v>175</v>
      </c>
      <c r="AT106" s="23" t="s">
        <v>170</v>
      </c>
      <c r="AU106" s="23" t="s">
        <v>81</v>
      </c>
      <c r="AY106" s="23" t="s">
        <v>168</v>
      </c>
      <c r="BE106" s="202">
        <f>IF(N106="základní",J106,0)</f>
        <v>0</v>
      </c>
      <c r="BF106" s="202">
        <f>IF(N106="snížená",J106,0)</f>
        <v>0</v>
      </c>
      <c r="BG106" s="202">
        <f>IF(N106="zákl. přenesená",J106,0)</f>
        <v>0</v>
      </c>
      <c r="BH106" s="202">
        <f>IF(N106="sníž. přenesená",J106,0)</f>
        <v>0</v>
      </c>
      <c r="BI106" s="202">
        <f>IF(N106="nulová",J106,0)</f>
        <v>0</v>
      </c>
      <c r="BJ106" s="23" t="s">
        <v>79</v>
      </c>
      <c r="BK106" s="202">
        <f>ROUND(I106*H106,2)</f>
        <v>0</v>
      </c>
      <c r="BL106" s="23" t="s">
        <v>175</v>
      </c>
      <c r="BM106" s="23" t="s">
        <v>396</v>
      </c>
    </row>
    <row r="107" spans="2:65" s="1" customFormat="1" ht="94.5">
      <c r="B107" s="40"/>
      <c r="C107" s="62"/>
      <c r="D107" s="203" t="s">
        <v>177</v>
      </c>
      <c r="E107" s="62"/>
      <c r="F107" s="204" t="s">
        <v>397</v>
      </c>
      <c r="G107" s="62"/>
      <c r="H107" s="62"/>
      <c r="I107" s="162"/>
      <c r="J107" s="62"/>
      <c r="K107" s="62"/>
      <c r="L107" s="60"/>
      <c r="M107" s="205"/>
      <c r="N107" s="41"/>
      <c r="O107" s="41"/>
      <c r="P107" s="41"/>
      <c r="Q107" s="41"/>
      <c r="R107" s="41"/>
      <c r="S107" s="41"/>
      <c r="T107" s="77"/>
      <c r="AT107" s="23" t="s">
        <v>177</v>
      </c>
      <c r="AU107" s="23" t="s">
        <v>81</v>
      </c>
    </row>
    <row r="108" spans="2:65" s="1" customFormat="1" ht="38.25" customHeight="1">
      <c r="B108" s="40"/>
      <c r="C108" s="191" t="s">
        <v>198</v>
      </c>
      <c r="D108" s="191" t="s">
        <v>170</v>
      </c>
      <c r="E108" s="192" t="s">
        <v>398</v>
      </c>
      <c r="F108" s="193" t="s">
        <v>399</v>
      </c>
      <c r="G108" s="194" t="s">
        <v>205</v>
      </c>
      <c r="H108" s="195">
        <v>2.04</v>
      </c>
      <c r="I108" s="196"/>
      <c r="J108" s="197">
        <f>ROUND(I108*H108,2)</f>
        <v>0</v>
      </c>
      <c r="K108" s="193" t="s">
        <v>174</v>
      </c>
      <c r="L108" s="60"/>
      <c r="M108" s="198" t="s">
        <v>21</v>
      </c>
      <c r="N108" s="199" t="s">
        <v>42</v>
      </c>
      <c r="O108" s="41"/>
      <c r="P108" s="200">
        <f>O108*H108</f>
        <v>0</v>
      </c>
      <c r="Q108" s="200">
        <v>0</v>
      </c>
      <c r="R108" s="200">
        <f>Q108*H108</f>
        <v>0</v>
      </c>
      <c r="S108" s="200">
        <v>0</v>
      </c>
      <c r="T108" s="201">
        <f>S108*H108</f>
        <v>0</v>
      </c>
      <c r="AR108" s="23" t="s">
        <v>175</v>
      </c>
      <c r="AT108" s="23" t="s">
        <v>170</v>
      </c>
      <c r="AU108" s="23" t="s">
        <v>81</v>
      </c>
      <c r="AY108" s="23" t="s">
        <v>168</v>
      </c>
      <c r="BE108" s="202">
        <f>IF(N108="základní",J108,0)</f>
        <v>0</v>
      </c>
      <c r="BF108" s="202">
        <f>IF(N108="snížená",J108,0)</f>
        <v>0</v>
      </c>
      <c r="BG108" s="202">
        <f>IF(N108="zákl. přenesená",J108,0)</f>
        <v>0</v>
      </c>
      <c r="BH108" s="202">
        <f>IF(N108="sníž. přenesená",J108,0)</f>
        <v>0</v>
      </c>
      <c r="BI108" s="202">
        <f>IF(N108="nulová",J108,0)</f>
        <v>0</v>
      </c>
      <c r="BJ108" s="23" t="s">
        <v>79</v>
      </c>
      <c r="BK108" s="202">
        <f>ROUND(I108*H108,2)</f>
        <v>0</v>
      </c>
      <c r="BL108" s="23" t="s">
        <v>175</v>
      </c>
      <c r="BM108" s="23" t="s">
        <v>400</v>
      </c>
    </row>
    <row r="109" spans="2:65" s="1" customFormat="1" ht="94.5">
      <c r="B109" s="40"/>
      <c r="C109" s="62"/>
      <c r="D109" s="203" t="s">
        <v>177</v>
      </c>
      <c r="E109" s="62"/>
      <c r="F109" s="204" t="s">
        <v>397</v>
      </c>
      <c r="G109" s="62"/>
      <c r="H109" s="62"/>
      <c r="I109" s="162"/>
      <c r="J109" s="62"/>
      <c r="K109" s="62"/>
      <c r="L109" s="60"/>
      <c r="M109" s="205"/>
      <c r="N109" s="41"/>
      <c r="O109" s="41"/>
      <c r="P109" s="41"/>
      <c r="Q109" s="41"/>
      <c r="R109" s="41"/>
      <c r="S109" s="41"/>
      <c r="T109" s="77"/>
      <c r="AT109" s="23" t="s">
        <v>177</v>
      </c>
      <c r="AU109" s="23" t="s">
        <v>81</v>
      </c>
    </row>
    <row r="110" spans="2:65" s="1" customFormat="1" ht="38.25" customHeight="1">
      <c r="B110" s="40"/>
      <c r="C110" s="191" t="s">
        <v>202</v>
      </c>
      <c r="D110" s="191" t="s">
        <v>170</v>
      </c>
      <c r="E110" s="192" t="s">
        <v>213</v>
      </c>
      <c r="F110" s="193" t="s">
        <v>214</v>
      </c>
      <c r="G110" s="194" t="s">
        <v>205</v>
      </c>
      <c r="H110" s="195">
        <v>28.7</v>
      </c>
      <c r="I110" s="196"/>
      <c r="J110" s="197">
        <f>ROUND(I110*H110,2)</f>
        <v>0</v>
      </c>
      <c r="K110" s="193" t="s">
        <v>174</v>
      </c>
      <c r="L110" s="60"/>
      <c r="M110" s="198" t="s">
        <v>21</v>
      </c>
      <c r="N110" s="199" t="s">
        <v>42</v>
      </c>
      <c r="O110" s="41"/>
      <c r="P110" s="200">
        <f>O110*H110</f>
        <v>0</v>
      </c>
      <c r="Q110" s="200">
        <v>0</v>
      </c>
      <c r="R110" s="200">
        <f>Q110*H110</f>
        <v>0</v>
      </c>
      <c r="S110" s="200">
        <v>0</v>
      </c>
      <c r="T110" s="201">
        <f>S110*H110</f>
        <v>0</v>
      </c>
      <c r="AR110" s="23" t="s">
        <v>175</v>
      </c>
      <c r="AT110" s="23" t="s">
        <v>170</v>
      </c>
      <c r="AU110" s="23" t="s">
        <v>81</v>
      </c>
      <c r="AY110" s="23" t="s">
        <v>168</v>
      </c>
      <c r="BE110" s="202">
        <f>IF(N110="základní",J110,0)</f>
        <v>0</v>
      </c>
      <c r="BF110" s="202">
        <f>IF(N110="snížená",J110,0)</f>
        <v>0</v>
      </c>
      <c r="BG110" s="202">
        <f>IF(N110="zákl. přenesená",J110,0)</f>
        <v>0</v>
      </c>
      <c r="BH110" s="202">
        <f>IF(N110="sníž. přenesená",J110,0)</f>
        <v>0</v>
      </c>
      <c r="BI110" s="202">
        <f>IF(N110="nulová",J110,0)</f>
        <v>0</v>
      </c>
      <c r="BJ110" s="23" t="s">
        <v>79</v>
      </c>
      <c r="BK110" s="202">
        <f>ROUND(I110*H110,2)</f>
        <v>0</v>
      </c>
      <c r="BL110" s="23" t="s">
        <v>175</v>
      </c>
      <c r="BM110" s="23" t="s">
        <v>401</v>
      </c>
    </row>
    <row r="111" spans="2:65" s="1" customFormat="1" ht="189">
      <c r="B111" s="40"/>
      <c r="C111" s="62"/>
      <c r="D111" s="203" t="s">
        <v>177</v>
      </c>
      <c r="E111" s="62"/>
      <c r="F111" s="204" t="s">
        <v>216</v>
      </c>
      <c r="G111" s="62"/>
      <c r="H111" s="62"/>
      <c r="I111" s="162"/>
      <c r="J111" s="62"/>
      <c r="K111" s="62"/>
      <c r="L111" s="60"/>
      <c r="M111" s="205"/>
      <c r="N111" s="41"/>
      <c r="O111" s="41"/>
      <c r="P111" s="41"/>
      <c r="Q111" s="41"/>
      <c r="R111" s="41"/>
      <c r="S111" s="41"/>
      <c r="T111" s="77"/>
      <c r="AT111" s="23" t="s">
        <v>177</v>
      </c>
      <c r="AU111" s="23" t="s">
        <v>81</v>
      </c>
    </row>
    <row r="112" spans="2:65" s="1" customFormat="1" ht="51" customHeight="1">
      <c r="B112" s="40"/>
      <c r="C112" s="191" t="s">
        <v>208</v>
      </c>
      <c r="D112" s="191" t="s">
        <v>170</v>
      </c>
      <c r="E112" s="192" t="s">
        <v>218</v>
      </c>
      <c r="F112" s="193" t="s">
        <v>219</v>
      </c>
      <c r="G112" s="194" t="s">
        <v>205</v>
      </c>
      <c r="H112" s="195">
        <v>287</v>
      </c>
      <c r="I112" s="196"/>
      <c r="J112" s="197">
        <f>ROUND(I112*H112,2)</f>
        <v>0</v>
      </c>
      <c r="K112" s="193" t="s">
        <v>174</v>
      </c>
      <c r="L112" s="60"/>
      <c r="M112" s="198" t="s">
        <v>21</v>
      </c>
      <c r="N112" s="199" t="s">
        <v>42</v>
      </c>
      <c r="O112" s="41"/>
      <c r="P112" s="200">
        <f>O112*H112</f>
        <v>0</v>
      </c>
      <c r="Q112" s="200">
        <v>0</v>
      </c>
      <c r="R112" s="200">
        <f>Q112*H112</f>
        <v>0</v>
      </c>
      <c r="S112" s="200">
        <v>0</v>
      </c>
      <c r="T112" s="201">
        <f>S112*H112</f>
        <v>0</v>
      </c>
      <c r="AR112" s="23" t="s">
        <v>175</v>
      </c>
      <c r="AT112" s="23" t="s">
        <v>170</v>
      </c>
      <c r="AU112" s="23" t="s">
        <v>81</v>
      </c>
      <c r="AY112" s="23" t="s">
        <v>168</v>
      </c>
      <c r="BE112" s="202">
        <f>IF(N112="základní",J112,0)</f>
        <v>0</v>
      </c>
      <c r="BF112" s="202">
        <f>IF(N112="snížená",J112,0)</f>
        <v>0</v>
      </c>
      <c r="BG112" s="202">
        <f>IF(N112="zákl. přenesená",J112,0)</f>
        <v>0</v>
      </c>
      <c r="BH112" s="202">
        <f>IF(N112="sníž. přenesená",J112,0)</f>
        <v>0</v>
      </c>
      <c r="BI112" s="202">
        <f>IF(N112="nulová",J112,0)</f>
        <v>0</v>
      </c>
      <c r="BJ112" s="23" t="s">
        <v>79</v>
      </c>
      <c r="BK112" s="202">
        <f>ROUND(I112*H112,2)</f>
        <v>0</v>
      </c>
      <c r="BL112" s="23" t="s">
        <v>175</v>
      </c>
      <c r="BM112" s="23" t="s">
        <v>402</v>
      </c>
    </row>
    <row r="113" spans="2:65" s="1" customFormat="1" ht="189">
      <c r="B113" s="40"/>
      <c r="C113" s="62"/>
      <c r="D113" s="203" t="s">
        <v>177</v>
      </c>
      <c r="E113" s="62"/>
      <c r="F113" s="204" t="s">
        <v>216</v>
      </c>
      <c r="G113" s="62"/>
      <c r="H113" s="62"/>
      <c r="I113" s="162"/>
      <c r="J113" s="62"/>
      <c r="K113" s="62"/>
      <c r="L113" s="60"/>
      <c r="M113" s="205"/>
      <c r="N113" s="41"/>
      <c r="O113" s="41"/>
      <c r="P113" s="41"/>
      <c r="Q113" s="41"/>
      <c r="R113" s="41"/>
      <c r="S113" s="41"/>
      <c r="T113" s="77"/>
      <c r="AT113" s="23" t="s">
        <v>177</v>
      </c>
      <c r="AU113" s="23" t="s">
        <v>81</v>
      </c>
    </row>
    <row r="114" spans="2:65" s="11" customFormat="1" ht="13.5">
      <c r="B114" s="206"/>
      <c r="C114" s="207"/>
      <c r="D114" s="203" t="s">
        <v>182</v>
      </c>
      <c r="E114" s="208" t="s">
        <v>21</v>
      </c>
      <c r="F114" s="209" t="s">
        <v>403</v>
      </c>
      <c r="G114" s="207"/>
      <c r="H114" s="210">
        <v>287</v>
      </c>
      <c r="I114" s="211"/>
      <c r="J114" s="207"/>
      <c r="K114" s="207"/>
      <c r="L114" s="212"/>
      <c r="M114" s="213"/>
      <c r="N114" s="214"/>
      <c r="O114" s="214"/>
      <c r="P114" s="214"/>
      <c r="Q114" s="214"/>
      <c r="R114" s="214"/>
      <c r="S114" s="214"/>
      <c r="T114" s="215"/>
      <c r="AT114" s="216" t="s">
        <v>182</v>
      </c>
      <c r="AU114" s="216" t="s">
        <v>81</v>
      </c>
      <c r="AV114" s="11" t="s">
        <v>81</v>
      </c>
      <c r="AW114" s="11" t="s">
        <v>34</v>
      </c>
      <c r="AX114" s="11" t="s">
        <v>71</v>
      </c>
      <c r="AY114" s="216" t="s">
        <v>168</v>
      </c>
    </row>
    <row r="115" spans="2:65" s="12" customFormat="1" ht="13.5">
      <c r="B115" s="217"/>
      <c r="C115" s="218"/>
      <c r="D115" s="203" t="s">
        <v>182</v>
      </c>
      <c r="E115" s="219" t="s">
        <v>21</v>
      </c>
      <c r="F115" s="220" t="s">
        <v>184</v>
      </c>
      <c r="G115" s="218"/>
      <c r="H115" s="221">
        <v>287</v>
      </c>
      <c r="I115" s="222"/>
      <c r="J115" s="218"/>
      <c r="K115" s="218"/>
      <c r="L115" s="223"/>
      <c r="M115" s="224"/>
      <c r="N115" s="225"/>
      <c r="O115" s="225"/>
      <c r="P115" s="225"/>
      <c r="Q115" s="225"/>
      <c r="R115" s="225"/>
      <c r="S115" s="225"/>
      <c r="T115" s="226"/>
      <c r="AT115" s="227" t="s">
        <v>182</v>
      </c>
      <c r="AU115" s="227" t="s">
        <v>81</v>
      </c>
      <c r="AV115" s="12" t="s">
        <v>175</v>
      </c>
      <c r="AW115" s="12" t="s">
        <v>34</v>
      </c>
      <c r="AX115" s="12" t="s">
        <v>79</v>
      </c>
      <c r="AY115" s="227" t="s">
        <v>168</v>
      </c>
    </row>
    <row r="116" spans="2:65" s="1" customFormat="1" ht="25.5" customHeight="1">
      <c r="B116" s="40"/>
      <c r="C116" s="191" t="s">
        <v>212</v>
      </c>
      <c r="D116" s="191" t="s">
        <v>170</v>
      </c>
      <c r="E116" s="192" t="s">
        <v>404</v>
      </c>
      <c r="F116" s="193" t="s">
        <v>405</v>
      </c>
      <c r="G116" s="194" t="s">
        <v>205</v>
      </c>
      <c r="H116" s="195">
        <v>28.7</v>
      </c>
      <c r="I116" s="196"/>
      <c r="J116" s="197">
        <f>ROUND(I116*H116,2)</f>
        <v>0</v>
      </c>
      <c r="K116" s="193" t="s">
        <v>174</v>
      </c>
      <c r="L116" s="60"/>
      <c r="M116" s="198" t="s">
        <v>21</v>
      </c>
      <c r="N116" s="199" t="s">
        <v>42</v>
      </c>
      <c r="O116" s="41"/>
      <c r="P116" s="200">
        <f>O116*H116</f>
        <v>0</v>
      </c>
      <c r="Q116" s="200">
        <v>0</v>
      </c>
      <c r="R116" s="200">
        <f>Q116*H116</f>
        <v>0</v>
      </c>
      <c r="S116" s="200">
        <v>0</v>
      </c>
      <c r="T116" s="201">
        <f>S116*H116</f>
        <v>0</v>
      </c>
      <c r="AR116" s="23" t="s">
        <v>175</v>
      </c>
      <c r="AT116" s="23" t="s">
        <v>170</v>
      </c>
      <c r="AU116" s="23" t="s">
        <v>81</v>
      </c>
      <c r="AY116" s="23" t="s">
        <v>168</v>
      </c>
      <c r="BE116" s="202">
        <f>IF(N116="základní",J116,0)</f>
        <v>0</v>
      </c>
      <c r="BF116" s="202">
        <f>IF(N116="snížená",J116,0)</f>
        <v>0</v>
      </c>
      <c r="BG116" s="202">
        <f>IF(N116="zákl. přenesená",J116,0)</f>
        <v>0</v>
      </c>
      <c r="BH116" s="202">
        <f>IF(N116="sníž. přenesená",J116,0)</f>
        <v>0</v>
      </c>
      <c r="BI116" s="202">
        <f>IF(N116="nulová",J116,0)</f>
        <v>0</v>
      </c>
      <c r="BJ116" s="23" t="s">
        <v>79</v>
      </c>
      <c r="BK116" s="202">
        <f>ROUND(I116*H116,2)</f>
        <v>0</v>
      </c>
      <c r="BL116" s="23" t="s">
        <v>175</v>
      </c>
      <c r="BM116" s="23" t="s">
        <v>406</v>
      </c>
    </row>
    <row r="117" spans="2:65" s="1" customFormat="1" ht="148.5">
      <c r="B117" s="40"/>
      <c r="C117" s="62"/>
      <c r="D117" s="203" t="s">
        <v>177</v>
      </c>
      <c r="E117" s="62"/>
      <c r="F117" s="204" t="s">
        <v>226</v>
      </c>
      <c r="G117" s="62"/>
      <c r="H117" s="62"/>
      <c r="I117" s="162"/>
      <c r="J117" s="62"/>
      <c r="K117" s="62"/>
      <c r="L117" s="60"/>
      <c r="M117" s="205"/>
      <c r="N117" s="41"/>
      <c r="O117" s="41"/>
      <c r="P117" s="41"/>
      <c r="Q117" s="41"/>
      <c r="R117" s="41"/>
      <c r="S117" s="41"/>
      <c r="T117" s="77"/>
      <c r="AT117" s="23" t="s">
        <v>177</v>
      </c>
      <c r="AU117" s="23" t="s">
        <v>81</v>
      </c>
    </row>
    <row r="118" spans="2:65" s="1" customFormat="1" ht="51" customHeight="1">
      <c r="B118" s="40"/>
      <c r="C118" s="191" t="s">
        <v>217</v>
      </c>
      <c r="D118" s="191" t="s">
        <v>170</v>
      </c>
      <c r="E118" s="192" t="s">
        <v>407</v>
      </c>
      <c r="F118" s="193" t="s">
        <v>408</v>
      </c>
      <c r="G118" s="194" t="s">
        <v>205</v>
      </c>
      <c r="H118" s="195">
        <v>28.7</v>
      </c>
      <c r="I118" s="196"/>
      <c r="J118" s="197">
        <f>ROUND(I118*H118,2)</f>
        <v>0</v>
      </c>
      <c r="K118" s="193" t="s">
        <v>174</v>
      </c>
      <c r="L118" s="60"/>
      <c r="M118" s="198" t="s">
        <v>21</v>
      </c>
      <c r="N118" s="199" t="s">
        <v>42</v>
      </c>
      <c r="O118" s="41"/>
      <c r="P118" s="200">
        <f>O118*H118</f>
        <v>0</v>
      </c>
      <c r="Q118" s="200">
        <v>0</v>
      </c>
      <c r="R118" s="200">
        <f>Q118*H118</f>
        <v>0</v>
      </c>
      <c r="S118" s="200">
        <v>0</v>
      </c>
      <c r="T118" s="201">
        <f>S118*H118</f>
        <v>0</v>
      </c>
      <c r="AR118" s="23" t="s">
        <v>175</v>
      </c>
      <c r="AT118" s="23" t="s">
        <v>170</v>
      </c>
      <c r="AU118" s="23" t="s">
        <v>81</v>
      </c>
      <c r="AY118" s="23" t="s">
        <v>168</v>
      </c>
      <c r="BE118" s="202">
        <f>IF(N118="základní",J118,0)</f>
        <v>0</v>
      </c>
      <c r="BF118" s="202">
        <f>IF(N118="snížená",J118,0)</f>
        <v>0</v>
      </c>
      <c r="BG118" s="202">
        <f>IF(N118="zákl. přenesená",J118,0)</f>
        <v>0</v>
      </c>
      <c r="BH118" s="202">
        <f>IF(N118="sníž. přenesená",J118,0)</f>
        <v>0</v>
      </c>
      <c r="BI118" s="202">
        <f>IF(N118="nulová",J118,0)</f>
        <v>0</v>
      </c>
      <c r="BJ118" s="23" t="s">
        <v>79</v>
      </c>
      <c r="BK118" s="202">
        <f>ROUND(I118*H118,2)</f>
        <v>0</v>
      </c>
      <c r="BL118" s="23" t="s">
        <v>175</v>
      </c>
      <c r="BM118" s="23" t="s">
        <v>409</v>
      </c>
    </row>
    <row r="119" spans="2:65" s="1" customFormat="1" ht="409.5">
      <c r="B119" s="40"/>
      <c r="C119" s="62"/>
      <c r="D119" s="203" t="s">
        <v>177</v>
      </c>
      <c r="E119" s="62"/>
      <c r="F119" s="204" t="s">
        <v>410</v>
      </c>
      <c r="G119" s="62"/>
      <c r="H119" s="62"/>
      <c r="I119" s="162"/>
      <c r="J119" s="62"/>
      <c r="K119" s="62"/>
      <c r="L119" s="60"/>
      <c r="M119" s="205"/>
      <c r="N119" s="41"/>
      <c r="O119" s="41"/>
      <c r="P119" s="41"/>
      <c r="Q119" s="41"/>
      <c r="R119" s="41"/>
      <c r="S119" s="41"/>
      <c r="T119" s="77"/>
      <c r="AT119" s="23" t="s">
        <v>177</v>
      </c>
      <c r="AU119" s="23" t="s">
        <v>81</v>
      </c>
    </row>
    <row r="120" spans="2:65" s="1" customFormat="1" ht="16.5" customHeight="1">
      <c r="B120" s="40"/>
      <c r="C120" s="191" t="s">
        <v>222</v>
      </c>
      <c r="D120" s="191" t="s">
        <v>170</v>
      </c>
      <c r="E120" s="192" t="s">
        <v>228</v>
      </c>
      <c r="F120" s="193" t="s">
        <v>229</v>
      </c>
      <c r="G120" s="194" t="s">
        <v>205</v>
      </c>
      <c r="H120" s="195">
        <v>28.7</v>
      </c>
      <c r="I120" s="196"/>
      <c r="J120" s="197">
        <f>ROUND(I120*H120,2)</f>
        <v>0</v>
      </c>
      <c r="K120" s="193" t="s">
        <v>174</v>
      </c>
      <c r="L120" s="60"/>
      <c r="M120" s="198" t="s">
        <v>21</v>
      </c>
      <c r="N120" s="199" t="s">
        <v>42</v>
      </c>
      <c r="O120" s="41"/>
      <c r="P120" s="200">
        <f>O120*H120</f>
        <v>0</v>
      </c>
      <c r="Q120" s="200">
        <v>0</v>
      </c>
      <c r="R120" s="200">
        <f>Q120*H120</f>
        <v>0</v>
      </c>
      <c r="S120" s="200">
        <v>0</v>
      </c>
      <c r="T120" s="201">
        <f>S120*H120</f>
        <v>0</v>
      </c>
      <c r="AR120" s="23" t="s">
        <v>175</v>
      </c>
      <c r="AT120" s="23" t="s">
        <v>170</v>
      </c>
      <c r="AU120" s="23" t="s">
        <v>81</v>
      </c>
      <c r="AY120" s="23" t="s">
        <v>168</v>
      </c>
      <c r="BE120" s="202">
        <f>IF(N120="základní",J120,0)</f>
        <v>0</v>
      </c>
      <c r="BF120" s="202">
        <f>IF(N120="snížená",J120,0)</f>
        <v>0</v>
      </c>
      <c r="BG120" s="202">
        <f>IF(N120="zákl. přenesená",J120,0)</f>
        <v>0</v>
      </c>
      <c r="BH120" s="202">
        <f>IF(N120="sníž. přenesená",J120,0)</f>
        <v>0</v>
      </c>
      <c r="BI120" s="202">
        <f>IF(N120="nulová",J120,0)</f>
        <v>0</v>
      </c>
      <c r="BJ120" s="23" t="s">
        <v>79</v>
      </c>
      <c r="BK120" s="202">
        <f>ROUND(I120*H120,2)</f>
        <v>0</v>
      </c>
      <c r="BL120" s="23" t="s">
        <v>175</v>
      </c>
      <c r="BM120" s="23" t="s">
        <v>411</v>
      </c>
    </row>
    <row r="121" spans="2:65" s="1" customFormat="1" ht="283.5">
      <c r="B121" s="40"/>
      <c r="C121" s="62"/>
      <c r="D121" s="203" t="s">
        <v>177</v>
      </c>
      <c r="E121" s="62"/>
      <c r="F121" s="204" t="s">
        <v>231</v>
      </c>
      <c r="G121" s="62"/>
      <c r="H121" s="62"/>
      <c r="I121" s="162"/>
      <c r="J121" s="62"/>
      <c r="K121" s="62"/>
      <c r="L121" s="60"/>
      <c r="M121" s="205"/>
      <c r="N121" s="41"/>
      <c r="O121" s="41"/>
      <c r="P121" s="41"/>
      <c r="Q121" s="41"/>
      <c r="R121" s="41"/>
      <c r="S121" s="41"/>
      <c r="T121" s="77"/>
      <c r="AT121" s="23" t="s">
        <v>177</v>
      </c>
      <c r="AU121" s="23" t="s">
        <v>81</v>
      </c>
    </row>
    <row r="122" spans="2:65" s="1" customFormat="1" ht="25.5" customHeight="1">
      <c r="B122" s="40"/>
      <c r="C122" s="191" t="s">
        <v>227</v>
      </c>
      <c r="D122" s="191" t="s">
        <v>170</v>
      </c>
      <c r="E122" s="192" t="s">
        <v>233</v>
      </c>
      <c r="F122" s="193" t="s">
        <v>234</v>
      </c>
      <c r="G122" s="194" t="s">
        <v>235</v>
      </c>
      <c r="H122" s="195">
        <v>45.92</v>
      </c>
      <c r="I122" s="196"/>
      <c r="J122" s="197">
        <f>ROUND(I122*H122,2)</f>
        <v>0</v>
      </c>
      <c r="K122" s="193" t="s">
        <v>174</v>
      </c>
      <c r="L122" s="60"/>
      <c r="M122" s="198" t="s">
        <v>21</v>
      </c>
      <c r="N122" s="199" t="s">
        <v>42</v>
      </c>
      <c r="O122" s="41"/>
      <c r="P122" s="200">
        <f>O122*H122</f>
        <v>0</v>
      </c>
      <c r="Q122" s="200">
        <v>0</v>
      </c>
      <c r="R122" s="200">
        <f>Q122*H122</f>
        <v>0</v>
      </c>
      <c r="S122" s="200">
        <v>0</v>
      </c>
      <c r="T122" s="201">
        <f>S122*H122</f>
        <v>0</v>
      </c>
      <c r="AR122" s="23" t="s">
        <v>175</v>
      </c>
      <c r="AT122" s="23" t="s">
        <v>170</v>
      </c>
      <c r="AU122" s="23" t="s">
        <v>81</v>
      </c>
      <c r="AY122" s="23" t="s">
        <v>168</v>
      </c>
      <c r="BE122" s="202">
        <f>IF(N122="základní",J122,0)</f>
        <v>0</v>
      </c>
      <c r="BF122" s="202">
        <f>IF(N122="snížená",J122,0)</f>
        <v>0</v>
      </c>
      <c r="BG122" s="202">
        <f>IF(N122="zákl. přenesená",J122,0)</f>
        <v>0</v>
      </c>
      <c r="BH122" s="202">
        <f>IF(N122="sníž. přenesená",J122,0)</f>
        <v>0</v>
      </c>
      <c r="BI122" s="202">
        <f>IF(N122="nulová",J122,0)</f>
        <v>0</v>
      </c>
      <c r="BJ122" s="23" t="s">
        <v>79</v>
      </c>
      <c r="BK122" s="202">
        <f>ROUND(I122*H122,2)</f>
        <v>0</v>
      </c>
      <c r="BL122" s="23" t="s">
        <v>175</v>
      </c>
      <c r="BM122" s="23" t="s">
        <v>412</v>
      </c>
    </row>
    <row r="123" spans="2:65" s="1" customFormat="1" ht="27">
      <c r="B123" s="40"/>
      <c r="C123" s="62"/>
      <c r="D123" s="203" t="s">
        <v>177</v>
      </c>
      <c r="E123" s="62"/>
      <c r="F123" s="204" t="s">
        <v>237</v>
      </c>
      <c r="G123" s="62"/>
      <c r="H123" s="62"/>
      <c r="I123" s="162"/>
      <c r="J123" s="62"/>
      <c r="K123" s="62"/>
      <c r="L123" s="60"/>
      <c r="M123" s="205"/>
      <c r="N123" s="41"/>
      <c r="O123" s="41"/>
      <c r="P123" s="41"/>
      <c r="Q123" s="41"/>
      <c r="R123" s="41"/>
      <c r="S123" s="41"/>
      <c r="T123" s="77"/>
      <c r="AT123" s="23" t="s">
        <v>177</v>
      </c>
      <c r="AU123" s="23" t="s">
        <v>81</v>
      </c>
    </row>
    <row r="124" spans="2:65" s="11" customFormat="1" ht="13.5">
      <c r="B124" s="206"/>
      <c r="C124" s="207"/>
      <c r="D124" s="203" t="s">
        <v>182</v>
      </c>
      <c r="E124" s="208" t="s">
        <v>21</v>
      </c>
      <c r="F124" s="209" t="s">
        <v>413</v>
      </c>
      <c r="G124" s="207"/>
      <c r="H124" s="210">
        <v>45.92</v>
      </c>
      <c r="I124" s="211"/>
      <c r="J124" s="207"/>
      <c r="K124" s="207"/>
      <c r="L124" s="212"/>
      <c r="M124" s="213"/>
      <c r="N124" s="214"/>
      <c r="O124" s="214"/>
      <c r="P124" s="214"/>
      <c r="Q124" s="214"/>
      <c r="R124" s="214"/>
      <c r="S124" s="214"/>
      <c r="T124" s="215"/>
      <c r="AT124" s="216" t="s">
        <v>182</v>
      </c>
      <c r="AU124" s="216" t="s">
        <v>81</v>
      </c>
      <c r="AV124" s="11" t="s">
        <v>81</v>
      </c>
      <c r="AW124" s="11" t="s">
        <v>34</v>
      </c>
      <c r="AX124" s="11" t="s">
        <v>71</v>
      </c>
      <c r="AY124" s="216" t="s">
        <v>168</v>
      </c>
    </row>
    <row r="125" spans="2:65" s="12" customFormat="1" ht="13.5">
      <c r="B125" s="217"/>
      <c r="C125" s="218"/>
      <c r="D125" s="203" t="s">
        <v>182</v>
      </c>
      <c r="E125" s="219" t="s">
        <v>21</v>
      </c>
      <c r="F125" s="220" t="s">
        <v>184</v>
      </c>
      <c r="G125" s="218"/>
      <c r="H125" s="221">
        <v>45.92</v>
      </c>
      <c r="I125" s="222"/>
      <c r="J125" s="218"/>
      <c r="K125" s="218"/>
      <c r="L125" s="223"/>
      <c r="M125" s="224"/>
      <c r="N125" s="225"/>
      <c r="O125" s="225"/>
      <c r="P125" s="225"/>
      <c r="Q125" s="225"/>
      <c r="R125" s="225"/>
      <c r="S125" s="225"/>
      <c r="T125" s="226"/>
      <c r="AT125" s="227" t="s">
        <v>182</v>
      </c>
      <c r="AU125" s="227" t="s">
        <v>81</v>
      </c>
      <c r="AV125" s="12" t="s">
        <v>175</v>
      </c>
      <c r="AW125" s="12" t="s">
        <v>34</v>
      </c>
      <c r="AX125" s="12" t="s">
        <v>79</v>
      </c>
      <c r="AY125" s="227" t="s">
        <v>168</v>
      </c>
    </row>
    <row r="126" spans="2:65" s="10" customFormat="1" ht="29.85" customHeight="1">
      <c r="B126" s="175"/>
      <c r="C126" s="176"/>
      <c r="D126" s="177" t="s">
        <v>70</v>
      </c>
      <c r="E126" s="189" t="s">
        <v>81</v>
      </c>
      <c r="F126" s="189" t="s">
        <v>414</v>
      </c>
      <c r="G126" s="176"/>
      <c r="H126" s="176"/>
      <c r="I126" s="179"/>
      <c r="J126" s="190">
        <f>BK126</f>
        <v>0</v>
      </c>
      <c r="K126" s="176"/>
      <c r="L126" s="181"/>
      <c r="M126" s="182"/>
      <c r="N126" s="183"/>
      <c r="O126" s="183"/>
      <c r="P126" s="184">
        <f>SUM(P127:P146)</f>
        <v>0</v>
      </c>
      <c r="Q126" s="183"/>
      <c r="R126" s="184">
        <f>SUM(R127:R146)</f>
        <v>62.057585300000007</v>
      </c>
      <c r="S126" s="183"/>
      <c r="T126" s="185">
        <f>SUM(T127:T146)</f>
        <v>0</v>
      </c>
      <c r="AR126" s="186" t="s">
        <v>79</v>
      </c>
      <c r="AT126" s="187" t="s">
        <v>70</v>
      </c>
      <c r="AU126" s="187" t="s">
        <v>79</v>
      </c>
      <c r="AY126" s="186" t="s">
        <v>168</v>
      </c>
      <c r="BK126" s="188">
        <f>SUM(BK127:BK146)</f>
        <v>0</v>
      </c>
    </row>
    <row r="127" spans="2:65" s="1" customFormat="1" ht="16.5" customHeight="1">
      <c r="B127" s="40"/>
      <c r="C127" s="191" t="s">
        <v>232</v>
      </c>
      <c r="D127" s="191" t="s">
        <v>170</v>
      </c>
      <c r="E127" s="192" t="s">
        <v>415</v>
      </c>
      <c r="F127" s="193" t="s">
        <v>416</v>
      </c>
      <c r="G127" s="194" t="s">
        <v>205</v>
      </c>
      <c r="H127" s="195">
        <v>7.5</v>
      </c>
      <c r="I127" s="196"/>
      <c r="J127" s="197">
        <f>ROUND(I127*H127,2)</f>
        <v>0</v>
      </c>
      <c r="K127" s="193" t="s">
        <v>174</v>
      </c>
      <c r="L127" s="60"/>
      <c r="M127" s="198" t="s">
        <v>21</v>
      </c>
      <c r="N127" s="199" t="s">
        <v>42</v>
      </c>
      <c r="O127" s="41"/>
      <c r="P127" s="200">
        <f>O127*H127</f>
        <v>0</v>
      </c>
      <c r="Q127" s="200">
        <v>2.16</v>
      </c>
      <c r="R127" s="200">
        <f>Q127*H127</f>
        <v>16.200000000000003</v>
      </c>
      <c r="S127" s="200">
        <v>0</v>
      </c>
      <c r="T127" s="201">
        <f>S127*H127</f>
        <v>0</v>
      </c>
      <c r="AR127" s="23" t="s">
        <v>175</v>
      </c>
      <c r="AT127" s="23" t="s">
        <v>170</v>
      </c>
      <c r="AU127" s="23" t="s">
        <v>81</v>
      </c>
      <c r="AY127" s="23" t="s">
        <v>168</v>
      </c>
      <c r="BE127" s="202">
        <f>IF(N127="základní",J127,0)</f>
        <v>0</v>
      </c>
      <c r="BF127" s="202">
        <f>IF(N127="snížená",J127,0)</f>
        <v>0</v>
      </c>
      <c r="BG127" s="202">
        <f>IF(N127="zákl. přenesená",J127,0)</f>
        <v>0</v>
      </c>
      <c r="BH127" s="202">
        <f>IF(N127="sníž. přenesená",J127,0)</f>
        <v>0</v>
      </c>
      <c r="BI127" s="202">
        <f>IF(N127="nulová",J127,0)</f>
        <v>0</v>
      </c>
      <c r="BJ127" s="23" t="s">
        <v>79</v>
      </c>
      <c r="BK127" s="202">
        <f>ROUND(I127*H127,2)</f>
        <v>0</v>
      </c>
      <c r="BL127" s="23" t="s">
        <v>175</v>
      </c>
      <c r="BM127" s="23" t="s">
        <v>417</v>
      </c>
    </row>
    <row r="128" spans="2:65" s="1" customFormat="1" ht="40.5">
      <c r="B128" s="40"/>
      <c r="C128" s="62"/>
      <c r="D128" s="203" t="s">
        <v>177</v>
      </c>
      <c r="E128" s="62"/>
      <c r="F128" s="204" t="s">
        <v>418</v>
      </c>
      <c r="G128" s="62"/>
      <c r="H128" s="62"/>
      <c r="I128" s="162"/>
      <c r="J128" s="62"/>
      <c r="K128" s="62"/>
      <c r="L128" s="60"/>
      <c r="M128" s="205"/>
      <c r="N128" s="41"/>
      <c r="O128" s="41"/>
      <c r="P128" s="41"/>
      <c r="Q128" s="41"/>
      <c r="R128" s="41"/>
      <c r="S128" s="41"/>
      <c r="T128" s="77"/>
      <c r="AT128" s="23" t="s">
        <v>177</v>
      </c>
      <c r="AU128" s="23" t="s">
        <v>81</v>
      </c>
    </row>
    <row r="129" spans="2:65" s="1" customFormat="1" ht="25.5" customHeight="1">
      <c r="B129" s="40"/>
      <c r="C129" s="191" t="s">
        <v>239</v>
      </c>
      <c r="D129" s="191" t="s">
        <v>170</v>
      </c>
      <c r="E129" s="192" t="s">
        <v>419</v>
      </c>
      <c r="F129" s="193" t="s">
        <v>420</v>
      </c>
      <c r="G129" s="194" t="s">
        <v>205</v>
      </c>
      <c r="H129" s="195">
        <v>4.45</v>
      </c>
      <c r="I129" s="196"/>
      <c r="J129" s="197">
        <f>ROUND(I129*H129,2)</f>
        <v>0</v>
      </c>
      <c r="K129" s="193" t="s">
        <v>174</v>
      </c>
      <c r="L129" s="60"/>
      <c r="M129" s="198" t="s">
        <v>21</v>
      </c>
      <c r="N129" s="199" t="s">
        <v>42</v>
      </c>
      <c r="O129" s="41"/>
      <c r="P129" s="200">
        <f>O129*H129</f>
        <v>0</v>
      </c>
      <c r="Q129" s="200">
        <v>2.45329</v>
      </c>
      <c r="R129" s="200">
        <f>Q129*H129</f>
        <v>10.9171405</v>
      </c>
      <c r="S129" s="200">
        <v>0</v>
      </c>
      <c r="T129" s="201">
        <f>S129*H129</f>
        <v>0</v>
      </c>
      <c r="AR129" s="23" t="s">
        <v>175</v>
      </c>
      <c r="AT129" s="23" t="s">
        <v>170</v>
      </c>
      <c r="AU129" s="23" t="s">
        <v>81</v>
      </c>
      <c r="AY129" s="23" t="s">
        <v>168</v>
      </c>
      <c r="BE129" s="202">
        <f>IF(N129="základní",J129,0)</f>
        <v>0</v>
      </c>
      <c r="BF129" s="202">
        <f>IF(N129="snížená",J129,0)</f>
        <v>0</v>
      </c>
      <c r="BG129" s="202">
        <f>IF(N129="zákl. přenesená",J129,0)</f>
        <v>0</v>
      </c>
      <c r="BH129" s="202">
        <f>IF(N129="sníž. přenesená",J129,0)</f>
        <v>0</v>
      </c>
      <c r="BI129" s="202">
        <f>IF(N129="nulová",J129,0)</f>
        <v>0</v>
      </c>
      <c r="BJ129" s="23" t="s">
        <v>79</v>
      </c>
      <c r="BK129" s="202">
        <f>ROUND(I129*H129,2)</f>
        <v>0</v>
      </c>
      <c r="BL129" s="23" t="s">
        <v>175</v>
      </c>
      <c r="BM129" s="23" t="s">
        <v>421</v>
      </c>
    </row>
    <row r="130" spans="2:65" s="1" customFormat="1" ht="81">
      <c r="B130" s="40"/>
      <c r="C130" s="62"/>
      <c r="D130" s="203" t="s">
        <v>177</v>
      </c>
      <c r="E130" s="62"/>
      <c r="F130" s="204" t="s">
        <v>422</v>
      </c>
      <c r="G130" s="62"/>
      <c r="H130" s="62"/>
      <c r="I130" s="162"/>
      <c r="J130" s="62"/>
      <c r="K130" s="62"/>
      <c r="L130" s="60"/>
      <c r="M130" s="205"/>
      <c r="N130" s="41"/>
      <c r="O130" s="41"/>
      <c r="P130" s="41"/>
      <c r="Q130" s="41"/>
      <c r="R130" s="41"/>
      <c r="S130" s="41"/>
      <c r="T130" s="77"/>
      <c r="AT130" s="23" t="s">
        <v>177</v>
      </c>
      <c r="AU130" s="23" t="s">
        <v>81</v>
      </c>
    </row>
    <row r="131" spans="2:65" s="1" customFormat="1" ht="25.5" customHeight="1">
      <c r="B131" s="40"/>
      <c r="C131" s="191" t="s">
        <v>10</v>
      </c>
      <c r="D131" s="191" t="s">
        <v>170</v>
      </c>
      <c r="E131" s="192" t="s">
        <v>423</v>
      </c>
      <c r="F131" s="193" t="s">
        <v>424</v>
      </c>
      <c r="G131" s="194" t="s">
        <v>205</v>
      </c>
      <c r="H131" s="195">
        <v>7.5</v>
      </c>
      <c r="I131" s="196"/>
      <c r="J131" s="197">
        <f>ROUND(I131*H131,2)</f>
        <v>0</v>
      </c>
      <c r="K131" s="193" t="s">
        <v>174</v>
      </c>
      <c r="L131" s="60"/>
      <c r="M131" s="198" t="s">
        <v>21</v>
      </c>
      <c r="N131" s="199" t="s">
        <v>42</v>
      </c>
      <c r="O131" s="41"/>
      <c r="P131" s="200">
        <f>O131*H131</f>
        <v>0</v>
      </c>
      <c r="Q131" s="200">
        <v>0</v>
      </c>
      <c r="R131" s="200">
        <f>Q131*H131</f>
        <v>0</v>
      </c>
      <c r="S131" s="200">
        <v>0</v>
      </c>
      <c r="T131" s="201">
        <f>S131*H131</f>
        <v>0</v>
      </c>
      <c r="AR131" s="23" t="s">
        <v>175</v>
      </c>
      <c r="AT131" s="23" t="s">
        <v>170</v>
      </c>
      <c r="AU131" s="23" t="s">
        <v>81</v>
      </c>
      <c r="AY131" s="23" t="s">
        <v>168</v>
      </c>
      <c r="BE131" s="202">
        <f>IF(N131="základní",J131,0)</f>
        <v>0</v>
      </c>
      <c r="BF131" s="202">
        <f>IF(N131="snížená",J131,0)</f>
        <v>0</v>
      </c>
      <c r="BG131" s="202">
        <f>IF(N131="zákl. přenesená",J131,0)</f>
        <v>0</v>
      </c>
      <c r="BH131" s="202">
        <f>IF(N131="sníž. přenesená",J131,0)</f>
        <v>0</v>
      </c>
      <c r="BI131" s="202">
        <f>IF(N131="nulová",J131,0)</f>
        <v>0</v>
      </c>
      <c r="BJ131" s="23" t="s">
        <v>79</v>
      </c>
      <c r="BK131" s="202">
        <f>ROUND(I131*H131,2)</f>
        <v>0</v>
      </c>
      <c r="BL131" s="23" t="s">
        <v>175</v>
      </c>
      <c r="BM131" s="23" t="s">
        <v>425</v>
      </c>
    </row>
    <row r="132" spans="2:65" s="1" customFormat="1" ht="108">
      <c r="B132" s="40"/>
      <c r="C132" s="62"/>
      <c r="D132" s="203" t="s">
        <v>177</v>
      </c>
      <c r="E132" s="62"/>
      <c r="F132" s="204" t="s">
        <v>426</v>
      </c>
      <c r="G132" s="62"/>
      <c r="H132" s="62"/>
      <c r="I132" s="162"/>
      <c r="J132" s="62"/>
      <c r="K132" s="62"/>
      <c r="L132" s="60"/>
      <c r="M132" s="205"/>
      <c r="N132" s="41"/>
      <c r="O132" s="41"/>
      <c r="P132" s="41"/>
      <c r="Q132" s="41"/>
      <c r="R132" s="41"/>
      <c r="S132" s="41"/>
      <c r="T132" s="77"/>
      <c r="AT132" s="23" t="s">
        <v>177</v>
      </c>
      <c r="AU132" s="23" t="s">
        <v>81</v>
      </c>
    </row>
    <row r="133" spans="2:65" s="1" customFormat="1" ht="16.5" customHeight="1">
      <c r="B133" s="40"/>
      <c r="C133" s="191" t="s">
        <v>427</v>
      </c>
      <c r="D133" s="191" t="s">
        <v>170</v>
      </c>
      <c r="E133" s="192" t="s">
        <v>428</v>
      </c>
      <c r="F133" s="193" t="s">
        <v>429</v>
      </c>
      <c r="G133" s="194" t="s">
        <v>173</v>
      </c>
      <c r="H133" s="195">
        <v>4.2300000000000004</v>
      </c>
      <c r="I133" s="196"/>
      <c r="J133" s="197">
        <f>ROUND(I133*H133,2)</f>
        <v>0</v>
      </c>
      <c r="K133" s="193" t="s">
        <v>174</v>
      </c>
      <c r="L133" s="60"/>
      <c r="M133" s="198" t="s">
        <v>21</v>
      </c>
      <c r="N133" s="199" t="s">
        <v>42</v>
      </c>
      <c r="O133" s="41"/>
      <c r="P133" s="200">
        <f>O133*H133</f>
        <v>0</v>
      </c>
      <c r="Q133" s="200">
        <v>2.47E-3</v>
      </c>
      <c r="R133" s="200">
        <f>Q133*H133</f>
        <v>1.04481E-2</v>
      </c>
      <c r="S133" s="200">
        <v>0</v>
      </c>
      <c r="T133" s="201">
        <f>S133*H133</f>
        <v>0</v>
      </c>
      <c r="AR133" s="23" t="s">
        <v>175</v>
      </c>
      <c r="AT133" s="23" t="s">
        <v>170</v>
      </c>
      <c r="AU133" s="23" t="s">
        <v>81</v>
      </c>
      <c r="AY133" s="23" t="s">
        <v>168</v>
      </c>
      <c r="BE133" s="202">
        <f>IF(N133="základní",J133,0)</f>
        <v>0</v>
      </c>
      <c r="BF133" s="202">
        <f>IF(N133="snížená",J133,0)</f>
        <v>0</v>
      </c>
      <c r="BG133" s="202">
        <f>IF(N133="zákl. přenesená",J133,0)</f>
        <v>0</v>
      </c>
      <c r="BH133" s="202">
        <f>IF(N133="sníž. přenesená",J133,0)</f>
        <v>0</v>
      </c>
      <c r="BI133" s="202">
        <f>IF(N133="nulová",J133,0)</f>
        <v>0</v>
      </c>
      <c r="BJ133" s="23" t="s">
        <v>79</v>
      </c>
      <c r="BK133" s="202">
        <f>ROUND(I133*H133,2)</f>
        <v>0</v>
      </c>
      <c r="BL133" s="23" t="s">
        <v>175</v>
      </c>
      <c r="BM133" s="23" t="s">
        <v>430</v>
      </c>
    </row>
    <row r="134" spans="2:65" s="1" customFormat="1" ht="40.5">
      <c r="B134" s="40"/>
      <c r="C134" s="62"/>
      <c r="D134" s="203" t="s">
        <v>177</v>
      </c>
      <c r="E134" s="62"/>
      <c r="F134" s="204" t="s">
        <v>431</v>
      </c>
      <c r="G134" s="62"/>
      <c r="H134" s="62"/>
      <c r="I134" s="162"/>
      <c r="J134" s="62"/>
      <c r="K134" s="62"/>
      <c r="L134" s="60"/>
      <c r="M134" s="205"/>
      <c r="N134" s="41"/>
      <c r="O134" s="41"/>
      <c r="P134" s="41"/>
      <c r="Q134" s="41"/>
      <c r="R134" s="41"/>
      <c r="S134" s="41"/>
      <c r="T134" s="77"/>
      <c r="AT134" s="23" t="s">
        <v>177</v>
      </c>
      <c r="AU134" s="23" t="s">
        <v>81</v>
      </c>
    </row>
    <row r="135" spans="2:65" s="1" customFormat="1" ht="16.5" customHeight="1">
      <c r="B135" s="40"/>
      <c r="C135" s="191" t="s">
        <v>254</v>
      </c>
      <c r="D135" s="191" t="s">
        <v>170</v>
      </c>
      <c r="E135" s="192" t="s">
        <v>432</v>
      </c>
      <c r="F135" s="193" t="s">
        <v>433</v>
      </c>
      <c r="G135" s="194" t="s">
        <v>173</v>
      </c>
      <c r="H135" s="195">
        <v>4.2300000000000004</v>
      </c>
      <c r="I135" s="196"/>
      <c r="J135" s="197">
        <f>ROUND(I135*H135,2)</f>
        <v>0</v>
      </c>
      <c r="K135" s="193" t="s">
        <v>174</v>
      </c>
      <c r="L135" s="60"/>
      <c r="M135" s="198" t="s">
        <v>21</v>
      </c>
      <c r="N135" s="199" t="s">
        <v>42</v>
      </c>
      <c r="O135" s="41"/>
      <c r="P135" s="200">
        <f>O135*H135</f>
        <v>0</v>
      </c>
      <c r="Q135" s="200">
        <v>0</v>
      </c>
      <c r="R135" s="200">
        <f>Q135*H135</f>
        <v>0</v>
      </c>
      <c r="S135" s="200">
        <v>0</v>
      </c>
      <c r="T135" s="201">
        <f>S135*H135</f>
        <v>0</v>
      </c>
      <c r="AR135" s="23" t="s">
        <v>175</v>
      </c>
      <c r="AT135" s="23" t="s">
        <v>170</v>
      </c>
      <c r="AU135" s="23" t="s">
        <v>81</v>
      </c>
      <c r="AY135" s="23" t="s">
        <v>168</v>
      </c>
      <c r="BE135" s="202">
        <f>IF(N135="základní",J135,0)</f>
        <v>0</v>
      </c>
      <c r="BF135" s="202">
        <f>IF(N135="snížená",J135,0)</f>
        <v>0</v>
      </c>
      <c r="BG135" s="202">
        <f>IF(N135="zákl. přenesená",J135,0)</f>
        <v>0</v>
      </c>
      <c r="BH135" s="202">
        <f>IF(N135="sníž. přenesená",J135,0)</f>
        <v>0</v>
      </c>
      <c r="BI135" s="202">
        <f>IF(N135="nulová",J135,0)</f>
        <v>0</v>
      </c>
      <c r="BJ135" s="23" t="s">
        <v>79</v>
      </c>
      <c r="BK135" s="202">
        <f>ROUND(I135*H135,2)</f>
        <v>0</v>
      </c>
      <c r="BL135" s="23" t="s">
        <v>175</v>
      </c>
      <c r="BM135" s="23" t="s">
        <v>434</v>
      </c>
    </row>
    <row r="136" spans="2:65" s="1" customFormat="1" ht="40.5">
      <c r="B136" s="40"/>
      <c r="C136" s="62"/>
      <c r="D136" s="203" t="s">
        <v>177</v>
      </c>
      <c r="E136" s="62"/>
      <c r="F136" s="204" t="s">
        <v>431</v>
      </c>
      <c r="G136" s="62"/>
      <c r="H136" s="62"/>
      <c r="I136" s="162"/>
      <c r="J136" s="62"/>
      <c r="K136" s="62"/>
      <c r="L136" s="60"/>
      <c r="M136" s="205"/>
      <c r="N136" s="41"/>
      <c r="O136" s="41"/>
      <c r="P136" s="41"/>
      <c r="Q136" s="41"/>
      <c r="R136" s="41"/>
      <c r="S136" s="41"/>
      <c r="T136" s="77"/>
      <c r="AT136" s="23" t="s">
        <v>177</v>
      </c>
      <c r="AU136" s="23" t="s">
        <v>81</v>
      </c>
    </row>
    <row r="137" spans="2:65" s="1" customFormat="1" ht="25.5" customHeight="1">
      <c r="B137" s="40"/>
      <c r="C137" s="191" t="s">
        <v>259</v>
      </c>
      <c r="D137" s="191" t="s">
        <v>170</v>
      </c>
      <c r="E137" s="192" t="s">
        <v>435</v>
      </c>
      <c r="F137" s="193" t="s">
        <v>436</v>
      </c>
      <c r="G137" s="194" t="s">
        <v>235</v>
      </c>
      <c r="H137" s="195">
        <v>0.6</v>
      </c>
      <c r="I137" s="196"/>
      <c r="J137" s="197">
        <f>ROUND(I137*H137,2)</f>
        <v>0</v>
      </c>
      <c r="K137" s="193" t="s">
        <v>174</v>
      </c>
      <c r="L137" s="60"/>
      <c r="M137" s="198" t="s">
        <v>21</v>
      </c>
      <c r="N137" s="199" t="s">
        <v>42</v>
      </c>
      <c r="O137" s="41"/>
      <c r="P137" s="200">
        <f>O137*H137</f>
        <v>0</v>
      </c>
      <c r="Q137" s="200">
        <v>1.0382199999999999</v>
      </c>
      <c r="R137" s="200">
        <f>Q137*H137</f>
        <v>0.62293199999999993</v>
      </c>
      <c r="S137" s="200">
        <v>0</v>
      </c>
      <c r="T137" s="201">
        <f>S137*H137</f>
        <v>0</v>
      </c>
      <c r="AR137" s="23" t="s">
        <v>175</v>
      </c>
      <c r="AT137" s="23" t="s">
        <v>170</v>
      </c>
      <c r="AU137" s="23" t="s">
        <v>81</v>
      </c>
      <c r="AY137" s="23" t="s">
        <v>168</v>
      </c>
      <c r="BE137" s="202">
        <f>IF(N137="základní",J137,0)</f>
        <v>0</v>
      </c>
      <c r="BF137" s="202">
        <f>IF(N137="snížená",J137,0)</f>
        <v>0</v>
      </c>
      <c r="BG137" s="202">
        <f>IF(N137="zákl. přenesená",J137,0)</f>
        <v>0</v>
      </c>
      <c r="BH137" s="202">
        <f>IF(N137="sníž. přenesená",J137,0)</f>
        <v>0</v>
      </c>
      <c r="BI137" s="202">
        <f>IF(N137="nulová",J137,0)</f>
        <v>0</v>
      </c>
      <c r="BJ137" s="23" t="s">
        <v>79</v>
      </c>
      <c r="BK137" s="202">
        <f>ROUND(I137*H137,2)</f>
        <v>0</v>
      </c>
      <c r="BL137" s="23" t="s">
        <v>175</v>
      </c>
      <c r="BM137" s="23" t="s">
        <v>437</v>
      </c>
    </row>
    <row r="138" spans="2:65" s="1" customFormat="1" ht="94.5">
      <c r="B138" s="40"/>
      <c r="C138" s="62"/>
      <c r="D138" s="203" t="s">
        <v>177</v>
      </c>
      <c r="E138" s="62"/>
      <c r="F138" s="204" t="s">
        <v>438</v>
      </c>
      <c r="G138" s="62"/>
      <c r="H138" s="62"/>
      <c r="I138" s="162"/>
      <c r="J138" s="62"/>
      <c r="K138" s="62"/>
      <c r="L138" s="60"/>
      <c r="M138" s="205"/>
      <c r="N138" s="41"/>
      <c r="O138" s="41"/>
      <c r="P138" s="41"/>
      <c r="Q138" s="41"/>
      <c r="R138" s="41"/>
      <c r="S138" s="41"/>
      <c r="T138" s="77"/>
      <c r="AT138" s="23" t="s">
        <v>177</v>
      </c>
      <c r="AU138" s="23" t="s">
        <v>81</v>
      </c>
    </row>
    <row r="139" spans="2:65" s="1" customFormat="1" ht="25.5" customHeight="1">
      <c r="B139" s="40"/>
      <c r="C139" s="191" t="s">
        <v>265</v>
      </c>
      <c r="D139" s="191" t="s">
        <v>170</v>
      </c>
      <c r="E139" s="192" t="s">
        <v>439</v>
      </c>
      <c r="F139" s="193" t="s">
        <v>440</v>
      </c>
      <c r="G139" s="194" t="s">
        <v>205</v>
      </c>
      <c r="H139" s="195">
        <v>12.68</v>
      </c>
      <c r="I139" s="196"/>
      <c r="J139" s="197">
        <f>ROUND(I139*H139,2)</f>
        <v>0</v>
      </c>
      <c r="K139" s="193" t="s">
        <v>174</v>
      </c>
      <c r="L139" s="60"/>
      <c r="M139" s="198" t="s">
        <v>21</v>
      </c>
      <c r="N139" s="199" t="s">
        <v>42</v>
      </c>
      <c r="O139" s="41"/>
      <c r="P139" s="200">
        <f>O139*H139</f>
        <v>0</v>
      </c>
      <c r="Q139" s="200">
        <v>2.45329</v>
      </c>
      <c r="R139" s="200">
        <f>Q139*H139</f>
        <v>31.1077172</v>
      </c>
      <c r="S139" s="200">
        <v>0</v>
      </c>
      <c r="T139" s="201">
        <f>S139*H139</f>
        <v>0</v>
      </c>
      <c r="AR139" s="23" t="s">
        <v>175</v>
      </c>
      <c r="AT139" s="23" t="s">
        <v>170</v>
      </c>
      <c r="AU139" s="23" t="s">
        <v>81</v>
      </c>
      <c r="AY139" s="23" t="s">
        <v>168</v>
      </c>
      <c r="BE139" s="202">
        <f>IF(N139="základní",J139,0)</f>
        <v>0</v>
      </c>
      <c r="BF139" s="202">
        <f>IF(N139="snížená",J139,0)</f>
        <v>0</v>
      </c>
      <c r="BG139" s="202">
        <f>IF(N139="zákl. přenesená",J139,0)</f>
        <v>0</v>
      </c>
      <c r="BH139" s="202">
        <f>IF(N139="sníž. přenesená",J139,0)</f>
        <v>0</v>
      </c>
      <c r="BI139" s="202">
        <f>IF(N139="nulová",J139,0)</f>
        <v>0</v>
      </c>
      <c r="BJ139" s="23" t="s">
        <v>79</v>
      </c>
      <c r="BK139" s="202">
        <f>ROUND(I139*H139,2)</f>
        <v>0</v>
      </c>
      <c r="BL139" s="23" t="s">
        <v>175</v>
      </c>
      <c r="BM139" s="23" t="s">
        <v>441</v>
      </c>
    </row>
    <row r="140" spans="2:65" s="1" customFormat="1" ht="81">
      <c r="B140" s="40"/>
      <c r="C140" s="62"/>
      <c r="D140" s="203" t="s">
        <v>177</v>
      </c>
      <c r="E140" s="62"/>
      <c r="F140" s="204" t="s">
        <v>422</v>
      </c>
      <c r="G140" s="62"/>
      <c r="H140" s="62"/>
      <c r="I140" s="162"/>
      <c r="J140" s="62"/>
      <c r="K140" s="62"/>
      <c r="L140" s="60"/>
      <c r="M140" s="205"/>
      <c r="N140" s="41"/>
      <c r="O140" s="41"/>
      <c r="P140" s="41"/>
      <c r="Q140" s="41"/>
      <c r="R140" s="41"/>
      <c r="S140" s="41"/>
      <c r="T140" s="77"/>
      <c r="AT140" s="23" t="s">
        <v>177</v>
      </c>
      <c r="AU140" s="23" t="s">
        <v>81</v>
      </c>
    </row>
    <row r="141" spans="2:65" s="1" customFormat="1" ht="16.5" customHeight="1">
      <c r="B141" s="40"/>
      <c r="C141" s="191" t="s">
        <v>270</v>
      </c>
      <c r="D141" s="191" t="s">
        <v>170</v>
      </c>
      <c r="E141" s="192" t="s">
        <v>442</v>
      </c>
      <c r="F141" s="193" t="s">
        <v>443</v>
      </c>
      <c r="G141" s="194" t="s">
        <v>173</v>
      </c>
      <c r="H141" s="195">
        <v>6.55</v>
      </c>
      <c r="I141" s="196"/>
      <c r="J141" s="197">
        <f>ROUND(I141*H141,2)</f>
        <v>0</v>
      </c>
      <c r="K141" s="193" t="s">
        <v>174</v>
      </c>
      <c r="L141" s="60"/>
      <c r="M141" s="198" t="s">
        <v>21</v>
      </c>
      <c r="N141" s="199" t="s">
        <v>42</v>
      </c>
      <c r="O141" s="41"/>
      <c r="P141" s="200">
        <f>O141*H141</f>
        <v>0</v>
      </c>
      <c r="Q141" s="200">
        <v>2.6900000000000001E-3</v>
      </c>
      <c r="R141" s="200">
        <f>Q141*H141</f>
        <v>1.76195E-2</v>
      </c>
      <c r="S141" s="200">
        <v>0</v>
      </c>
      <c r="T141" s="201">
        <f>S141*H141</f>
        <v>0</v>
      </c>
      <c r="AR141" s="23" t="s">
        <v>175</v>
      </c>
      <c r="AT141" s="23" t="s">
        <v>170</v>
      </c>
      <c r="AU141" s="23" t="s">
        <v>81</v>
      </c>
      <c r="AY141" s="23" t="s">
        <v>168</v>
      </c>
      <c r="BE141" s="202">
        <f>IF(N141="základní",J141,0)</f>
        <v>0</v>
      </c>
      <c r="BF141" s="202">
        <f>IF(N141="snížená",J141,0)</f>
        <v>0</v>
      </c>
      <c r="BG141" s="202">
        <f>IF(N141="zákl. přenesená",J141,0)</f>
        <v>0</v>
      </c>
      <c r="BH141" s="202">
        <f>IF(N141="sníž. přenesená",J141,0)</f>
        <v>0</v>
      </c>
      <c r="BI141" s="202">
        <f>IF(N141="nulová",J141,0)</f>
        <v>0</v>
      </c>
      <c r="BJ141" s="23" t="s">
        <v>79</v>
      </c>
      <c r="BK141" s="202">
        <f>ROUND(I141*H141,2)</f>
        <v>0</v>
      </c>
      <c r="BL141" s="23" t="s">
        <v>175</v>
      </c>
      <c r="BM141" s="23" t="s">
        <v>444</v>
      </c>
    </row>
    <row r="142" spans="2:65" s="1" customFormat="1" ht="40.5">
      <c r="B142" s="40"/>
      <c r="C142" s="62"/>
      <c r="D142" s="203" t="s">
        <v>177</v>
      </c>
      <c r="E142" s="62"/>
      <c r="F142" s="204" t="s">
        <v>431</v>
      </c>
      <c r="G142" s="62"/>
      <c r="H142" s="62"/>
      <c r="I142" s="162"/>
      <c r="J142" s="62"/>
      <c r="K142" s="62"/>
      <c r="L142" s="60"/>
      <c r="M142" s="205"/>
      <c r="N142" s="41"/>
      <c r="O142" s="41"/>
      <c r="P142" s="41"/>
      <c r="Q142" s="41"/>
      <c r="R142" s="41"/>
      <c r="S142" s="41"/>
      <c r="T142" s="77"/>
      <c r="AT142" s="23" t="s">
        <v>177</v>
      </c>
      <c r="AU142" s="23" t="s">
        <v>81</v>
      </c>
    </row>
    <row r="143" spans="2:65" s="1" customFormat="1" ht="16.5" customHeight="1">
      <c r="B143" s="40"/>
      <c r="C143" s="191" t="s">
        <v>9</v>
      </c>
      <c r="D143" s="191" t="s">
        <v>170</v>
      </c>
      <c r="E143" s="192" t="s">
        <v>445</v>
      </c>
      <c r="F143" s="193" t="s">
        <v>446</v>
      </c>
      <c r="G143" s="194" t="s">
        <v>173</v>
      </c>
      <c r="H143" s="195">
        <v>6.55</v>
      </c>
      <c r="I143" s="196"/>
      <c r="J143" s="197">
        <f>ROUND(I143*H143,2)</f>
        <v>0</v>
      </c>
      <c r="K143" s="193" t="s">
        <v>174</v>
      </c>
      <c r="L143" s="60"/>
      <c r="M143" s="198" t="s">
        <v>21</v>
      </c>
      <c r="N143" s="199" t="s">
        <v>42</v>
      </c>
      <c r="O143" s="41"/>
      <c r="P143" s="200">
        <f>O143*H143</f>
        <v>0</v>
      </c>
      <c r="Q143" s="200">
        <v>0</v>
      </c>
      <c r="R143" s="200">
        <f>Q143*H143</f>
        <v>0</v>
      </c>
      <c r="S143" s="200">
        <v>0</v>
      </c>
      <c r="T143" s="201">
        <f>S143*H143</f>
        <v>0</v>
      </c>
      <c r="AR143" s="23" t="s">
        <v>175</v>
      </c>
      <c r="AT143" s="23" t="s">
        <v>170</v>
      </c>
      <c r="AU143" s="23" t="s">
        <v>81</v>
      </c>
      <c r="AY143" s="23" t="s">
        <v>168</v>
      </c>
      <c r="BE143" s="202">
        <f>IF(N143="základní",J143,0)</f>
        <v>0</v>
      </c>
      <c r="BF143" s="202">
        <f>IF(N143="snížená",J143,0)</f>
        <v>0</v>
      </c>
      <c r="BG143" s="202">
        <f>IF(N143="zákl. přenesená",J143,0)</f>
        <v>0</v>
      </c>
      <c r="BH143" s="202">
        <f>IF(N143="sníž. přenesená",J143,0)</f>
        <v>0</v>
      </c>
      <c r="BI143" s="202">
        <f>IF(N143="nulová",J143,0)</f>
        <v>0</v>
      </c>
      <c r="BJ143" s="23" t="s">
        <v>79</v>
      </c>
      <c r="BK143" s="202">
        <f>ROUND(I143*H143,2)</f>
        <v>0</v>
      </c>
      <c r="BL143" s="23" t="s">
        <v>175</v>
      </c>
      <c r="BM143" s="23" t="s">
        <v>447</v>
      </c>
    </row>
    <row r="144" spans="2:65" s="1" customFormat="1" ht="40.5">
      <c r="B144" s="40"/>
      <c r="C144" s="62"/>
      <c r="D144" s="203" t="s">
        <v>177</v>
      </c>
      <c r="E144" s="62"/>
      <c r="F144" s="204" t="s">
        <v>431</v>
      </c>
      <c r="G144" s="62"/>
      <c r="H144" s="62"/>
      <c r="I144" s="162"/>
      <c r="J144" s="62"/>
      <c r="K144" s="62"/>
      <c r="L144" s="60"/>
      <c r="M144" s="205"/>
      <c r="N144" s="41"/>
      <c r="O144" s="41"/>
      <c r="P144" s="41"/>
      <c r="Q144" s="41"/>
      <c r="R144" s="41"/>
      <c r="S144" s="41"/>
      <c r="T144" s="77"/>
      <c r="AT144" s="23" t="s">
        <v>177</v>
      </c>
      <c r="AU144" s="23" t="s">
        <v>81</v>
      </c>
    </row>
    <row r="145" spans="2:65" s="1" customFormat="1" ht="38.25" customHeight="1">
      <c r="B145" s="40"/>
      <c r="C145" s="191" t="s">
        <v>279</v>
      </c>
      <c r="D145" s="191" t="s">
        <v>170</v>
      </c>
      <c r="E145" s="192" t="s">
        <v>448</v>
      </c>
      <c r="F145" s="193" t="s">
        <v>449</v>
      </c>
      <c r="G145" s="194" t="s">
        <v>173</v>
      </c>
      <c r="H145" s="195">
        <v>7.04</v>
      </c>
      <c r="I145" s="196"/>
      <c r="J145" s="197">
        <f>ROUND(I145*H145,2)</f>
        <v>0</v>
      </c>
      <c r="K145" s="193" t="s">
        <v>174</v>
      </c>
      <c r="L145" s="60"/>
      <c r="M145" s="198" t="s">
        <v>21</v>
      </c>
      <c r="N145" s="199" t="s">
        <v>42</v>
      </c>
      <c r="O145" s="41"/>
      <c r="P145" s="200">
        <f>O145*H145</f>
        <v>0</v>
      </c>
      <c r="Q145" s="200">
        <v>0.45195000000000002</v>
      </c>
      <c r="R145" s="200">
        <f>Q145*H145</f>
        <v>3.1817280000000001</v>
      </c>
      <c r="S145" s="200">
        <v>0</v>
      </c>
      <c r="T145" s="201">
        <f>S145*H145</f>
        <v>0</v>
      </c>
      <c r="AR145" s="23" t="s">
        <v>175</v>
      </c>
      <c r="AT145" s="23" t="s">
        <v>170</v>
      </c>
      <c r="AU145" s="23" t="s">
        <v>81</v>
      </c>
      <c r="AY145" s="23" t="s">
        <v>168</v>
      </c>
      <c r="BE145" s="202">
        <f>IF(N145="základní",J145,0)</f>
        <v>0</v>
      </c>
      <c r="BF145" s="202">
        <f>IF(N145="snížená",J145,0)</f>
        <v>0</v>
      </c>
      <c r="BG145" s="202">
        <f>IF(N145="zákl. přenesená",J145,0)</f>
        <v>0</v>
      </c>
      <c r="BH145" s="202">
        <f>IF(N145="sníž. přenesená",J145,0)</f>
        <v>0</v>
      </c>
      <c r="BI145" s="202">
        <f>IF(N145="nulová",J145,0)</f>
        <v>0</v>
      </c>
      <c r="BJ145" s="23" t="s">
        <v>79</v>
      </c>
      <c r="BK145" s="202">
        <f>ROUND(I145*H145,2)</f>
        <v>0</v>
      </c>
      <c r="BL145" s="23" t="s">
        <v>175</v>
      </c>
      <c r="BM145" s="23" t="s">
        <v>450</v>
      </c>
    </row>
    <row r="146" spans="2:65" s="1" customFormat="1" ht="54">
      <c r="B146" s="40"/>
      <c r="C146" s="62"/>
      <c r="D146" s="203" t="s">
        <v>177</v>
      </c>
      <c r="E146" s="62"/>
      <c r="F146" s="204" t="s">
        <v>451</v>
      </c>
      <c r="G146" s="62"/>
      <c r="H146" s="62"/>
      <c r="I146" s="162"/>
      <c r="J146" s="62"/>
      <c r="K146" s="62"/>
      <c r="L146" s="60"/>
      <c r="M146" s="205"/>
      <c r="N146" s="41"/>
      <c r="O146" s="41"/>
      <c r="P146" s="41"/>
      <c r="Q146" s="41"/>
      <c r="R146" s="41"/>
      <c r="S146" s="41"/>
      <c r="T146" s="77"/>
      <c r="AT146" s="23" t="s">
        <v>177</v>
      </c>
      <c r="AU146" s="23" t="s">
        <v>81</v>
      </c>
    </row>
    <row r="147" spans="2:65" s="10" customFormat="1" ht="29.85" customHeight="1">
      <c r="B147" s="175"/>
      <c r="C147" s="176"/>
      <c r="D147" s="177" t="s">
        <v>70</v>
      </c>
      <c r="E147" s="189" t="s">
        <v>185</v>
      </c>
      <c r="F147" s="189" t="s">
        <v>452</v>
      </c>
      <c r="G147" s="176"/>
      <c r="H147" s="176"/>
      <c r="I147" s="179"/>
      <c r="J147" s="190">
        <f>BK147</f>
        <v>0</v>
      </c>
      <c r="K147" s="176"/>
      <c r="L147" s="181"/>
      <c r="M147" s="182"/>
      <c r="N147" s="183"/>
      <c r="O147" s="183"/>
      <c r="P147" s="184">
        <f>SUM(P148:P151)</f>
        <v>0</v>
      </c>
      <c r="Q147" s="183"/>
      <c r="R147" s="184">
        <f>SUM(R148:R151)</f>
        <v>20.192404800000002</v>
      </c>
      <c r="S147" s="183"/>
      <c r="T147" s="185">
        <f>SUM(T148:T151)</f>
        <v>0</v>
      </c>
      <c r="AR147" s="186" t="s">
        <v>79</v>
      </c>
      <c r="AT147" s="187" t="s">
        <v>70</v>
      </c>
      <c r="AU147" s="187" t="s">
        <v>79</v>
      </c>
      <c r="AY147" s="186" t="s">
        <v>168</v>
      </c>
      <c r="BK147" s="188">
        <f>SUM(BK148:BK151)</f>
        <v>0</v>
      </c>
    </row>
    <row r="148" spans="2:65" s="1" customFormat="1" ht="38.25" customHeight="1">
      <c r="B148" s="40"/>
      <c r="C148" s="191" t="s">
        <v>284</v>
      </c>
      <c r="D148" s="191" t="s">
        <v>170</v>
      </c>
      <c r="E148" s="192" t="s">
        <v>453</v>
      </c>
      <c r="F148" s="193" t="s">
        <v>454</v>
      </c>
      <c r="G148" s="194" t="s">
        <v>173</v>
      </c>
      <c r="H148" s="195">
        <v>118.98</v>
      </c>
      <c r="I148" s="196"/>
      <c r="J148" s="197">
        <f>ROUND(I148*H148,2)</f>
        <v>0</v>
      </c>
      <c r="K148" s="193" t="s">
        <v>174</v>
      </c>
      <c r="L148" s="60"/>
      <c r="M148" s="198" t="s">
        <v>21</v>
      </c>
      <c r="N148" s="199" t="s">
        <v>42</v>
      </c>
      <c r="O148" s="41"/>
      <c r="P148" s="200">
        <f>O148*H148</f>
        <v>0</v>
      </c>
      <c r="Q148" s="200">
        <v>0.14854000000000001</v>
      </c>
      <c r="R148" s="200">
        <f>Q148*H148</f>
        <v>17.673289200000003</v>
      </c>
      <c r="S148" s="200">
        <v>0</v>
      </c>
      <c r="T148" s="201">
        <f>S148*H148</f>
        <v>0</v>
      </c>
      <c r="AR148" s="23" t="s">
        <v>175</v>
      </c>
      <c r="AT148" s="23" t="s">
        <v>170</v>
      </c>
      <c r="AU148" s="23" t="s">
        <v>81</v>
      </c>
      <c r="AY148" s="23" t="s">
        <v>168</v>
      </c>
      <c r="BE148" s="202">
        <f>IF(N148="základní",J148,0)</f>
        <v>0</v>
      </c>
      <c r="BF148" s="202">
        <f>IF(N148="snížená",J148,0)</f>
        <v>0</v>
      </c>
      <c r="BG148" s="202">
        <f>IF(N148="zákl. přenesená",J148,0)</f>
        <v>0</v>
      </c>
      <c r="BH148" s="202">
        <f>IF(N148="sníž. přenesená",J148,0)</f>
        <v>0</v>
      </c>
      <c r="BI148" s="202">
        <f>IF(N148="nulová",J148,0)</f>
        <v>0</v>
      </c>
      <c r="BJ148" s="23" t="s">
        <v>79</v>
      </c>
      <c r="BK148" s="202">
        <f>ROUND(I148*H148,2)</f>
        <v>0</v>
      </c>
      <c r="BL148" s="23" t="s">
        <v>175</v>
      </c>
      <c r="BM148" s="23" t="s">
        <v>455</v>
      </c>
    </row>
    <row r="149" spans="2:65" s="1" customFormat="1" ht="38.25" customHeight="1">
      <c r="B149" s="40"/>
      <c r="C149" s="191" t="s">
        <v>289</v>
      </c>
      <c r="D149" s="191" t="s">
        <v>170</v>
      </c>
      <c r="E149" s="192" t="s">
        <v>456</v>
      </c>
      <c r="F149" s="193" t="s">
        <v>457</v>
      </c>
      <c r="G149" s="194" t="s">
        <v>458</v>
      </c>
      <c r="H149" s="195">
        <v>6</v>
      </c>
      <c r="I149" s="196"/>
      <c r="J149" s="197">
        <f>ROUND(I149*H149,2)</f>
        <v>0</v>
      </c>
      <c r="K149" s="193" t="s">
        <v>174</v>
      </c>
      <c r="L149" s="60"/>
      <c r="M149" s="198" t="s">
        <v>21</v>
      </c>
      <c r="N149" s="199" t="s">
        <v>42</v>
      </c>
      <c r="O149" s="41"/>
      <c r="P149" s="200">
        <f>O149*H149</f>
        <v>0</v>
      </c>
      <c r="Q149" s="200">
        <v>2.0049999999999998E-2</v>
      </c>
      <c r="R149" s="200">
        <f>Q149*H149</f>
        <v>0.12029999999999999</v>
      </c>
      <c r="S149" s="200">
        <v>0</v>
      </c>
      <c r="T149" s="201">
        <f>S149*H149</f>
        <v>0</v>
      </c>
      <c r="AR149" s="23" t="s">
        <v>175</v>
      </c>
      <c r="AT149" s="23" t="s">
        <v>170</v>
      </c>
      <c r="AU149" s="23" t="s">
        <v>81</v>
      </c>
      <c r="AY149" s="23" t="s">
        <v>168</v>
      </c>
      <c r="BE149" s="202">
        <f>IF(N149="základní",J149,0)</f>
        <v>0</v>
      </c>
      <c r="BF149" s="202">
        <f>IF(N149="snížená",J149,0)</f>
        <v>0</v>
      </c>
      <c r="BG149" s="202">
        <f>IF(N149="zákl. přenesená",J149,0)</f>
        <v>0</v>
      </c>
      <c r="BH149" s="202">
        <f>IF(N149="sníž. přenesená",J149,0)</f>
        <v>0</v>
      </c>
      <c r="BI149" s="202">
        <f>IF(N149="nulová",J149,0)</f>
        <v>0</v>
      </c>
      <c r="BJ149" s="23" t="s">
        <v>79</v>
      </c>
      <c r="BK149" s="202">
        <f>ROUND(I149*H149,2)</f>
        <v>0</v>
      </c>
      <c r="BL149" s="23" t="s">
        <v>175</v>
      </c>
      <c r="BM149" s="23" t="s">
        <v>459</v>
      </c>
    </row>
    <row r="150" spans="2:65" s="1" customFormat="1" ht="40.5">
      <c r="B150" s="40"/>
      <c r="C150" s="62"/>
      <c r="D150" s="203" t="s">
        <v>177</v>
      </c>
      <c r="E150" s="62"/>
      <c r="F150" s="204" t="s">
        <v>460</v>
      </c>
      <c r="G150" s="62"/>
      <c r="H150" s="62"/>
      <c r="I150" s="162"/>
      <c r="J150" s="62"/>
      <c r="K150" s="62"/>
      <c r="L150" s="60"/>
      <c r="M150" s="205"/>
      <c r="N150" s="41"/>
      <c r="O150" s="41"/>
      <c r="P150" s="41"/>
      <c r="Q150" s="41"/>
      <c r="R150" s="41"/>
      <c r="S150" s="41"/>
      <c r="T150" s="77"/>
      <c r="AT150" s="23" t="s">
        <v>177</v>
      </c>
      <c r="AU150" s="23" t="s">
        <v>81</v>
      </c>
    </row>
    <row r="151" spans="2:65" s="1" customFormat="1" ht="25.5" customHeight="1">
      <c r="B151" s="40"/>
      <c r="C151" s="191" t="s">
        <v>294</v>
      </c>
      <c r="D151" s="191" t="s">
        <v>170</v>
      </c>
      <c r="E151" s="192" t="s">
        <v>461</v>
      </c>
      <c r="F151" s="193" t="s">
        <v>462</v>
      </c>
      <c r="G151" s="194" t="s">
        <v>173</v>
      </c>
      <c r="H151" s="195">
        <v>34.68</v>
      </c>
      <c r="I151" s="196"/>
      <c r="J151" s="197">
        <f>ROUND(I151*H151,2)</f>
        <v>0</v>
      </c>
      <c r="K151" s="193" t="s">
        <v>174</v>
      </c>
      <c r="L151" s="60"/>
      <c r="M151" s="198" t="s">
        <v>21</v>
      </c>
      <c r="N151" s="199" t="s">
        <v>42</v>
      </c>
      <c r="O151" s="41"/>
      <c r="P151" s="200">
        <f>O151*H151</f>
        <v>0</v>
      </c>
      <c r="Q151" s="200">
        <v>6.9169999999999995E-2</v>
      </c>
      <c r="R151" s="200">
        <f>Q151*H151</f>
        <v>2.3988155999999998</v>
      </c>
      <c r="S151" s="200">
        <v>0</v>
      </c>
      <c r="T151" s="201">
        <f>S151*H151</f>
        <v>0</v>
      </c>
      <c r="AR151" s="23" t="s">
        <v>175</v>
      </c>
      <c r="AT151" s="23" t="s">
        <v>170</v>
      </c>
      <c r="AU151" s="23" t="s">
        <v>81</v>
      </c>
      <c r="AY151" s="23" t="s">
        <v>168</v>
      </c>
      <c r="BE151" s="202">
        <f>IF(N151="základní",J151,0)</f>
        <v>0</v>
      </c>
      <c r="BF151" s="202">
        <f>IF(N151="snížená",J151,0)</f>
        <v>0</v>
      </c>
      <c r="BG151" s="202">
        <f>IF(N151="zákl. přenesená",J151,0)</f>
        <v>0</v>
      </c>
      <c r="BH151" s="202">
        <f>IF(N151="sníž. přenesená",J151,0)</f>
        <v>0</v>
      </c>
      <c r="BI151" s="202">
        <f>IF(N151="nulová",J151,0)</f>
        <v>0</v>
      </c>
      <c r="BJ151" s="23" t="s">
        <v>79</v>
      </c>
      <c r="BK151" s="202">
        <f>ROUND(I151*H151,2)</f>
        <v>0</v>
      </c>
      <c r="BL151" s="23" t="s">
        <v>175</v>
      </c>
      <c r="BM151" s="23" t="s">
        <v>463</v>
      </c>
    </row>
    <row r="152" spans="2:65" s="10" customFormat="1" ht="29.85" customHeight="1">
      <c r="B152" s="175"/>
      <c r="C152" s="176"/>
      <c r="D152" s="177" t="s">
        <v>70</v>
      </c>
      <c r="E152" s="189" t="s">
        <v>175</v>
      </c>
      <c r="F152" s="189" t="s">
        <v>464</v>
      </c>
      <c r="G152" s="176"/>
      <c r="H152" s="176"/>
      <c r="I152" s="179"/>
      <c r="J152" s="190">
        <f>BK152</f>
        <v>0</v>
      </c>
      <c r="K152" s="176"/>
      <c r="L152" s="181"/>
      <c r="M152" s="182"/>
      <c r="N152" s="183"/>
      <c r="O152" s="183"/>
      <c r="P152" s="184">
        <f>SUM(P153:P163)</f>
        <v>0</v>
      </c>
      <c r="Q152" s="183"/>
      <c r="R152" s="184">
        <f>SUM(R153:R163)</f>
        <v>29.353053800000001</v>
      </c>
      <c r="S152" s="183"/>
      <c r="T152" s="185">
        <f>SUM(T153:T163)</f>
        <v>0</v>
      </c>
      <c r="AR152" s="186" t="s">
        <v>79</v>
      </c>
      <c r="AT152" s="187" t="s">
        <v>70</v>
      </c>
      <c r="AU152" s="187" t="s">
        <v>79</v>
      </c>
      <c r="AY152" s="186" t="s">
        <v>168</v>
      </c>
      <c r="BK152" s="188">
        <f>SUM(BK153:BK163)</f>
        <v>0</v>
      </c>
    </row>
    <row r="153" spans="2:65" s="1" customFormat="1" ht="38.25" customHeight="1">
      <c r="B153" s="40"/>
      <c r="C153" s="191" t="s">
        <v>299</v>
      </c>
      <c r="D153" s="191" t="s">
        <v>170</v>
      </c>
      <c r="E153" s="192" t="s">
        <v>465</v>
      </c>
      <c r="F153" s="193" t="s">
        <v>466</v>
      </c>
      <c r="G153" s="194" t="s">
        <v>205</v>
      </c>
      <c r="H153" s="195">
        <v>10</v>
      </c>
      <c r="I153" s="196"/>
      <c r="J153" s="197">
        <f>ROUND(I153*H153,2)</f>
        <v>0</v>
      </c>
      <c r="K153" s="193" t="s">
        <v>174</v>
      </c>
      <c r="L153" s="60"/>
      <c r="M153" s="198" t="s">
        <v>21</v>
      </c>
      <c r="N153" s="199" t="s">
        <v>42</v>
      </c>
      <c r="O153" s="41"/>
      <c r="P153" s="200">
        <f>O153*H153</f>
        <v>0</v>
      </c>
      <c r="Q153" s="200">
        <v>2.45343</v>
      </c>
      <c r="R153" s="200">
        <f>Q153*H153</f>
        <v>24.534300000000002</v>
      </c>
      <c r="S153" s="200">
        <v>0</v>
      </c>
      <c r="T153" s="201">
        <f>S153*H153</f>
        <v>0</v>
      </c>
      <c r="AR153" s="23" t="s">
        <v>175</v>
      </c>
      <c r="AT153" s="23" t="s">
        <v>170</v>
      </c>
      <c r="AU153" s="23" t="s">
        <v>81</v>
      </c>
      <c r="AY153" s="23" t="s">
        <v>168</v>
      </c>
      <c r="BE153" s="202">
        <f>IF(N153="základní",J153,0)</f>
        <v>0</v>
      </c>
      <c r="BF153" s="202">
        <f>IF(N153="snížená",J153,0)</f>
        <v>0</v>
      </c>
      <c r="BG153" s="202">
        <f>IF(N153="zákl. přenesená",J153,0)</f>
        <v>0</v>
      </c>
      <c r="BH153" s="202">
        <f>IF(N153="sníž. přenesená",J153,0)</f>
        <v>0</v>
      </c>
      <c r="BI153" s="202">
        <f>IF(N153="nulová",J153,0)</f>
        <v>0</v>
      </c>
      <c r="BJ153" s="23" t="s">
        <v>79</v>
      </c>
      <c r="BK153" s="202">
        <f>ROUND(I153*H153,2)</f>
        <v>0</v>
      </c>
      <c r="BL153" s="23" t="s">
        <v>175</v>
      </c>
      <c r="BM153" s="23" t="s">
        <v>467</v>
      </c>
    </row>
    <row r="154" spans="2:65" s="1" customFormat="1" ht="40.5">
      <c r="B154" s="40"/>
      <c r="C154" s="62"/>
      <c r="D154" s="203" t="s">
        <v>177</v>
      </c>
      <c r="E154" s="62"/>
      <c r="F154" s="204" t="s">
        <v>468</v>
      </c>
      <c r="G154" s="62"/>
      <c r="H154" s="62"/>
      <c r="I154" s="162"/>
      <c r="J154" s="62"/>
      <c r="K154" s="62"/>
      <c r="L154" s="60"/>
      <c r="M154" s="205"/>
      <c r="N154" s="41"/>
      <c r="O154" s="41"/>
      <c r="P154" s="41"/>
      <c r="Q154" s="41"/>
      <c r="R154" s="41"/>
      <c r="S154" s="41"/>
      <c r="T154" s="77"/>
      <c r="AT154" s="23" t="s">
        <v>177</v>
      </c>
      <c r="AU154" s="23" t="s">
        <v>81</v>
      </c>
    </row>
    <row r="155" spans="2:65" s="1" customFormat="1" ht="25.5" customHeight="1">
      <c r="B155" s="40"/>
      <c r="C155" s="191" t="s">
        <v>303</v>
      </c>
      <c r="D155" s="191" t="s">
        <v>170</v>
      </c>
      <c r="E155" s="192" t="s">
        <v>469</v>
      </c>
      <c r="F155" s="193" t="s">
        <v>470</v>
      </c>
      <c r="G155" s="194" t="s">
        <v>173</v>
      </c>
      <c r="H155" s="195">
        <v>50</v>
      </c>
      <c r="I155" s="196"/>
      <c r="J155" s="197">
        <f>ROUND(I155*H155,2)</f>
        <v>0</v>
      </c>
      <c r="K155" s="193" t="s">
        <v>174</v>
      </c>
      <c r="L155" s="60"/>
      <c r="M155" s="198" t="s">
        <v>21</v>
      </c>
      <c r="N155" s="199" t="s">
        <v>42</v>
      </c>
      <c r="O155" s="41"/>
      <c r="P155" s="200">
        <f>O155*H155</f>
        <v>0</v>
      </c>
      <c r="Q155" s="200">
        <v>5.5199999999999997E-3</v>
      </c>
      <c r="R155" s="200">
        <f>Q155*H155</f>
        <v>0.27599999999999997</v>
      </c>
      <c r="S155" s="200">
        <v>0</v>
      </c>
      <c r="T155" s="201">
        <f>S155*H155</f>
        <v>0</v>
      </c>
      <c r="AR155" s="23" t="s">
        <v>175</v>
      </c>
      <c r="AT155" s="23" t="s">
        <v>170</v>
      </c>
      <c r="AU155" s="23" t="s">
        <v>81</v>
      </c>
      <c r="AY155" s="23" t="s">
        <v>168</v>
      </c>
      <c r="BE155" s="202">
        <f>IF(N155="základní",J155,0)</f>
        <v>0</v>
      </c>
      <c r="BF155" s="202">
        <f>IF(N155="snížená",J155,0)</f>
        <v>0</v>
      </c>
      <c r="BG155" s="202">
        <f>IF(N155="zákl. přenesená",J155,0)</f>
        <v>0</v>
      </c>
      <c r="BH155" s="202">
        <f>IF(N155="sníž. přenesená",J155,0)</f>
        <v>0</v>
      </c>
      <c r="BI155" s="202">
        <f>IF(N155="nulová",J155,0)</f>
        <v>0</v>
      </c>
      <c r="BJ155" s="23" t="s">
        <v>79</v>
      </c>
      <c r="BK155" s="202">
        <f>ROUND(I155*H155,2)</f>
        <v>0</v>
      </c>
      <c r="BL155" s="23" t="s">
        <v>175</v>
      </c>
      <c r="BM155" s="23" t="s">
        <v>471</v>
      </c>
    </row>
    <row r="156" spans="2:65" s="1" customFormat="1" ht="202.5">
      <c r="B156" s="40"/>
      <c r="C156" s="62"/>
      <c r="D156" s="203" t="s">
        <v>177</v>
      </c>
      <c r="E156" s="62"/>
      <c r="F156" s="204" t="s">
        <v>472</v>
      </c>
      <c r="G156" s="62"/>
      <c r="H156" s="62"/>
      <c r="I156" s="162"/>
      <c r="J156" s="62"/>
      <c r="K156" s="62"/>
      <c r="L156" s="60"/>
      <c r="M156" s="205"/>
      <c r="N156" s="41"/>
      <c r="O156" s="41"/>
      <c r="P156" s="41"/>
      <c r="Q156" s="41"/>
      <c r="R156" s="41"/>
      <c r="S156" s="41"/>
      <c r="T156" s="77"/>
      <c r="AT156" s="23" t="s">
        <v>177</v>
      </c>
      <c r="AU156" s="23" t="s">
        <v>81</v>
      </c>
    </row>
    <row r="157" spans="2:65" s="1" customFormat="1" ht="25.5" customHeight="1">
      <c r="B157" s="40"/>
      <c r="C157" s="191" t="s">
        <v>308</v>
      </c>
      <c r="D157" s="191" t="s">
        <v>170</v>
      </c>
      <c r="E157" s="192" t="s">
        <v>473</v>
      </c>
      <c r="F157" s="193" t="s">
        <v>474</v>
      </c>
      <c r="G157" s="194" t="s">
        <v>173</v>
      </c>
      <c r="H157" s="195">
        <v>50</v>
      </c>
      <c r="I157" s="196"/>
      <c r="J157" s="197">
        <f>ROUND(I157*H157,2)</f>
        <v>0</v>
      </c>
      <c r="K157" s="193" t="s">
        <v>174</v>
      </c>
      <c r="L157" s="60"/>
      <c r="M157" s="198" t="s">
        <v>21</v>
      </c>
      <c r="N157" s="199" t="s">
        <v>42</v>
      </c>
      <c r="O157" s="41"/>
      <c r="P157" s="200">
        <f>O157*H157</f>
        <v>0</v>
      </c>
      <c r="Q157" s="200">
        <v>0</v>
      </c>
      <c r="R157" s="200">
        <f>Q157*H157</f>
        <v>0</v>
      </c>
      <c r="S157" s="200">
        <v>0</v>
      </c>
      <c r="T157" s="201">
        <f>S157*H157</f>
        <v>0</v>
      </c>
      <c r="AR157" s="23" t="s">
        <v>175</v>
      </c>
      <c r="AT157" s="23" t="s">
        <v>170</v>
      </c>
      <c r="AU157" s="23" t="s">
        <v>81</v>
      </c>
      <c r="AY157" s="23" t="s">
        <v>168</v>
      </c>
      <c r="BE157" s="202">
        <f>IF(N157="základní",J157,0)</f>
        <v>0</v>
      </c>
      <c r="BF157" s="202">
        <f>IF(N157="snížená",J157,0)</f>
        <v>0</v>
      </c>
      <c r="BG157" s="202">
        <f>IF(N157="zákl. přenesená",J157,0)</f>
        <v>0</v>
      </c>
      <c r="BH157" s="202">
        <f>IF(N157="sníž. přenesená",J157,0)</f>
        <v>0</v>
      </c>
      <c r="BI157" s="202">
        <f>IF(N157="nulová",J157,0)</f>
        <v>0</v>
      </c>
      <c r="BJ157" s="23" t="s">
        <v>79</v>
      </c>
      <c r="BK157" s="202">
        <f>ROUND(I157*H157,2)</f>
        <v>0</v>
      </c>
      <c r="BL157" s="23" t="s">
        <v>175</v>
      </c>
      <c r="BM157" s="23" t="s">
        <v>475</v>
      </c>
    </row>
    <row r="158" spans="2:65" s="1" customFormat="1" ht="202.5">
      <c r="B158" s="40"/>
      <c r="C158" s="62"/>
      <c r="D158" s="203" t="s">
        <v>177</v>
      </c>
      <c r="E158" s="62"/>
      <c r="F158" s="204" t="s">
        <v>472</v>
      </c>
      <c r="G158" s="62"/>
      <c r="H158" s="62"/>
      <c r="I158" s="162"/>
      <c r="J158" s="62"/>
      <c r="K158" s="62"/>
      <c r="L158" s="60"/>
      <c r="M158" s="205"/>
      <c r="N158" s="41"/>
      <c r="O158" s="41"/>
      <c r="P158" s="41"/>
      <c r="Q158" s="41"/>
      <c r="R158" s="41"/>
      <c r="S158" s="41"/>
      <c r="T158" s="77"/>
      <c r="AT158" s="23" t="s">
        <v>177</v>
      </c>
      <c r="AU158" s="23" t="s">
        <v>81</v>
      </c>
    </row>
    <row r="159" spans="2:65" s="1" customFormat="1" ht="63.75" customHeight="1">
      <c r="B159" s="40"/>
      <c r="C159" s="191" t="s">
        <v>312</v>
      </c>
      <c r="D159" s="191" t="s">
        <v>170</v>
      </c>
      <c r="E159" s="192" t="s">
        <v>476</v>
      </c>
      <c r="F159" s="193" t="s">
        <v>477</v>
      </c>
      <c r="G159" s="194" t="s">
        <v>235</v>
      </c>
      <c r="H159" s="195">
        <v>1</v>
      </c>
      <c r="I159" s="196"/>
      <c r="J159" s="197">
        <f>ROUND(I159*H159,2)</f>
        <v>0</v>
      </c>
      <c r="K159" s="193" t="s">
        <v>174</v>
      </c>
      <c r="L159" s="60"/>
      <c r="M159" s="198" t="s">
        <v>21</v>
      </c>
      <c r="N159" s="199" t="s">
        <v>42</v>
      </c>
      <c r="O159" s="41"/>
      <c r="P159" s="200">
        <f>O159*H159</f>
        <v>0</v>
      </c>
      <c r="Q159" s="200">
        <v>1.0551600000000001</v>
      </c>
      <c r="R159" s="200">
        <f>Q159*H159</f>
        <v>1.0551600000000001</v>
      </c>
      <c r="S159" s="200">
        <v>0</v>
      </c>
      <c r="T159" s="201">
        <f>S159*H159</f>
        <v>0</v>
      </c>
      <c r="AR159" s="23" t="s">
        <v>175</v>
      </c>
      <c r="AT159" s="23" t="s">
        <v>170</v>
      </c>
      <c r="AU159" s="23" t="s">
        <v>81</v>
      </c>
      <c r="AY159" s="23" t="s">
        <v>168</v>
      </c>
      <c r="BE159" s="202">
        <f>IF(N159="základní",J159,0)</f>
        <v>0</v>
      </c>
      <c r="BF159" s="202">
        <f>IF(N159="snížená",J159,0)</f>
        <v>0</v>
      </c>
      <c r="BG159" s="202">
        <f>IF(N159="zákl. přenesená",J159,0)</f>
        <v>0</v>
      </c>
      <c r="BH159" s="202">
        <f>IF(N159="sníž. přenesená",J159,0)</f>
        <v>0</v>
      </c>
      <c r="BI159" s="202">
        <f>IF(N159="nulová",J159,0)</f>
        <v>0</v>
      </c>
      <c r="BJ159" s="23" t="s">
        <v>79</v>
      </c>
      <c r="BK159" s="202">
        <f>ROUND(I159*H159,2)</f>
        <v>0</v>
      </c>
      <c r="BL159" s="23" t="s">
        <v>175</v>
      </c>
      <c r="BM159" s="23" t="s">
        <v>478</v>
      </c>
    </row>
    <row r="160" spans="2:65" s="1" customFormat="1" ht="16.5" customHeight="1">
      <c r="B160" s="40"/>
      <c r="C160" s="191" t="s">
        <v>319</v>
      </c>
      <c r="D160" s="191" t="s">
        <v>170</v>
      </c>
      <c r="E160" s="192" t="s">
        <v>479</v>
      </c>
      <c r="F160" s="193" t="s">
        <v>480</v>
      </c>
      <c r="G160" s="194" t="s">
        <v>205</v>
      </c>
      <c r="H160" s="195">
        <v>1.36</v>
      </c>
      <c r="I160" s="196"/>
      <c r="J160" s="197">
        <f>ROUND(I160*H160,2)</f>
        <v>0</v>
      </c>
      <c r="K160" s="193" t="s">
        <v>174</v>
      </c>
      <c r="L160" s="60"/>
      <c r="M160" s="198" t="s">
        <v>21</v>
      </c>
      <c r="N160" s="199" t="s">
        <v>42</v>
      </c>
      <c r="O160" s="41"/>
      <c r="P160" s="200">
        <f>O160*H160</f>
        <v>0</v>
      </c>
      <c r="Q160" s="200">
        <v>2.4533999999999998</v>
      </c>
      <c r="R160" s="200">
        <f>Q160*H160</f>
        <v>3.336624</v>
      </c>
      <c r="S160" s="200">
        <v>0</v>
      </c>
      <c r="T160" s="201">
        <f>S160*H160</f>
        <v>0</v>
      </c>
      <c r="AR160" s="23" t="s">
        <v>175</v>
      </c>
      <c r="AT160" s="23" t="s">
        <v>170</v>
      </c>
      <c r="AU160" s="23" t="s">
        <v>81</v>
      </c>
      <c r="AY160" s="23" t="s">
        <v>168</v>
      </c>
      <c r="BE160" s="202">
        <f>IF(N160="základní",J160,0)</f>
        <v>0</v>
      </c>
      <c r="BF160" s="202">
        <f>IF(N160="snížená",J160,0)</f>
        <v>0</v>
      </c>
      <c r="BG160" s="202">
        <f>IF(N160="zákl. přenesená",J160,0)</f>
        <v>0</v>
      </c>
      <c r="BH160" s="202">
        <f>IF(N160="sníž. přenesená",J160,0)</f>
        <v>0</v>
      </c>
      <c r="BI160" s="202">
        <f>IF(N160="nulová",J160,0)</f>
        <v>0</v>
      </c>
      <c r="BJ160" s="23" t="s">
        <v>79</v>
      </c>
      <c r="BK160" s="202">
        <f>ROUND(I160*H160,2)</f>
        <v>0</v>
      </c>
      <c r="BL160" s="23" t="s">
        <v>175</v>
      </c>
      <c r="BM160" s="23" t="s">
        <v>481</v>
      </c>
    </row>
    <row r="161" spans="2:65" s="1" customFormat="1" ht="16.5" customHeight="1">
      <c r="B161" s="40"/>
      <c r="C161" s="191" t="s">
        <v>324</v>
      </c>
      <c r="D161" s="191" t="s">
        <v>170</v>
      </c>
      <c r="E161" s="192" t="s">
        <v>482</v>
      </c>
      <c r="F161" s="193" t="s">
        <v>483</v>
      </c>
      <c r="G161" s="194" t="s">
        <v>173</v>
      </c>
      <c r="H161" s="195">
        <v>6.78</v>
      </c>
      <c r="I161" s="196"/>
      <c r="J161" s="197">
        <f>ROUND(I161*H161,2)</f>
        <v>0</v>
      </c>
      <c r="K161" s="193" t="s">
        <v>174</v>
      </c>
      <c r="L161" s="60"/>
      <c r="M161" s="198" t="s">
        <v>21</v>
      </c>
      <c r="N161" s="199" t="s">
        <v>42</v>
      </c>
      <c r="O161" s="41"/>
      <c r="P161" s="200">
        <f>O161*H161</f>
        <v>0</v>
      </c>
      <c r="Q161" s="200">
        <v>5.1900000000000002E-3</v>
      </c>
      <c r="R161" s="200">
        <f>Q161*H161</f>
        <v>3.5188200000000003E-2</v>
      </c>
      <c r="S161" s="200">
        <v>0</v>
      </c>
      <c r="T161" s="201">
        <f>S161*H161</f>
        <v>0</v>
      </c>
      <c r="AR161" s="23" t="s">
        <v>175</v>
      </c>
      <c r="AT161" s="23" t="s">
        <v>170</v>
      </c>
      <c r="AU161" s="23" t="s">
        <v>81</v>
      </c>
      <c r="AY161" s="23" t="s">
        <v>168</v>
      </c>
      <c r="BE161" s="202">
        <f>IF(N161="základní",J161,0)</f>
        <v>0</v>
      </c>
      <c r="BF161" s="202">
        <f>IF(N161="snížená",J161,0)</f>
        <v>0</v>
      </c>
      <c r="BG161" s="202">
        <f>IF(N161="zákl. přenesená",J161,0)</f>
        <v>0</v>
      </c>
      <c r="BH161" s="202">
        <f>IF(N161="sníž. přenesená",J161,0)</f>
        <v>0</v>
      </c>
      <c r="BI161" s="202">
        <f>IF(N161="nulová",J161,0)</f>
        <v>0</v>
      </c>
      <c r="BJ161" s="23" t="s">
        <v>79</v>
      </c>
      <c r="BK161" s="202">
        <f>ROUND(I161*H161,2)</f>
        <v>0</v>
      </c>
      <c r="BL161" s="23" t="s">
        <v>175</v>
      </c>
      <c r="BM161" s="23" t="s">
        <v>484</v>
      </c>
    </row>
    <row r="162" spans="2:65" s="1" customFormat="1" ht="16.5" customHeight="1">
      <c r="B162" s="40"/>
      <c r="C162" s="191" t="s">
        <v>329</v>
      </c>
      <c r="D162" s="191" t="s">
        <v>170</v>
      </c>
      <c r="E162" s="192" t="s">
        <v>485</v>
      </c>
      <c r="F162" s="193" t="s">
        <v>486</v>
      </c>
      <c r="G162" s="194" t="s">
        <v>173</v>
      </c>
      <c r="H162" s="195">
        <v>6.78</v>
      </c>
      <c r="I162" s="196"/>
      <c r="J162" s="197">
        <f>ROUND(I162*H162,2)</f>
        <v>0</v>
      </c>
      <c r="K162" s="193" t="s">
        <v>174</v>
      </c>
      <c r="L162" s="60"/>
      <c r="M162" s="198" t="s">
        <v>21</v>
      </c>
      <c r="N162" s="199" t="s">
        <v>42</v>
      </c>
      <c r="O162" s="41"/>
      <c r="P162" s="200">
        <f>O162*H162</f>
        <v>0</v>
      </c>
      <c r="Q162" s="200">
        <v>0</v>
      </c>
      <c r="R162" s="200">
        <f>Q162*H162</f>
        <v>0</v>
      </c>
      <c r="S162" s="200">
        <v>0</v>
      </c>
      <c r="T162" s="201">
        <f>S162*H162</f>
        <v>0</v>
      </c>
      <c r="AR162" s="23" t="s">
        <v>175</v>
      </c>
      <c r="AT162" s="23" t="s">
        <v>170</v>
      </c>
      <c r="AU162" s="23" t="s">
        <v>81</v>
      </c>
      <c r="AY162" s="23" t="s">
        <v>168</v>
      </c>
      <c r="BE162" s="202">
        <f>IF(N162="základní",J162,0)</f>
        <v>0</v>
      </c>
      <c r="BF162" s="202">
        <f>IF(N162="snížená",J162,0)</f>
        <v>0</v>
      </c>
      <c r="BG162" s="202">
        <f>IF(N162="zákl. přenesená",J162,0)</f>
        <v>0</v>
      </c>
      <c r="BH162" s="202">
        <f>IF(N162="sníž. přenesená",J162,0)</f>
        <v>0</v>
      </c>
      <c r="BI162" s="202">
        <f>IF(N162="nulová",J162,0)</f>
        <v>0</v>
      </c>
      <c r="BJ162" s="23" t="s">
        <v>79</v>
      </c>
      <c r="BK162" s="202">
        <f>ROUND(I162*H162,2)</f>
        <v>0</v>
      </c>
      <c r="BL162" s="23" t="s">
        <v>175</v>
      </c>
      <c r="BM162" s="23" t="s">
        <v>487</v>
      </c>
    </row>
    <row r="163" spans="2:65" s="1" customFormat="1" ht="25.5" customHeight="1">
      <c r="B163" s="40"/>
      <c r="C163" s="191" t="s">
        <v>334</v>
      </c>
      <c r="D163" s="191" t="s">
        <v>170</v>
      </c>
      <c r="E163" s="192" t="s">
        <v>488</v>
      </c>
      <c r="F163" s="193" t="s">
        <v>489</v>
      </c>
      <c r="G163" s="194" t="s">
        <v>235</v>
      </c>
      <c r="H163" s="195">
        <v>0.11</v>
      </c>
      <c r="I163" s="196"/>
      <c r="J163" s="197">
        <f>ROUND(I163*H163,2)</f>
        <v>0</v>
      </c>
      <c r="K163" s="193" t="s">
        <v>174</v>
      </c>
      <c r="L163" s="60"/>
      <c r="M163" s="198" t="s">
        <v>21</v>
      </c>
      <c r="N163" s="199" t="s">
        <v>42</v>
      </c>
      <c r="O163" s="41"/>
      <c r="P163" s="200">
        <f>O163*H163</f>
        <v>0</v>
      </c>
      <c r="Q163" s="200">
        <v>1.0525599999999999</v>
      </c>
      <c r="R163" s="200">
        <f>Q163*H163</f>
        <v>0.1157816</v>
      </c>
      <c r="S163" s="200">
        <v>0</v>
      </c>
      <c r="T163" s="201">
        <f>S163*H163</f>
        <v>0</v>
      </c>
      <c r="AR163" s="23" t="s">
        <v>175</v>
      </c>
      <c r="AT163" s="23" t="s">
        <v>170</v>
      </c>
      <c r="AU163" s="23" t="s">
        <v>81</v>
      </c>
      <c r="AY163" s="23" t="s">
        <v>168</v>
      </c>
      <c r="BE163" s="202">
        <f>IF(N163="základní",J163,0)</f>
        <v>0</v>
      </c>
      <c r="BF163" s="202">
        <f>IF(N163="snížená",J163,0)</f>
        <v>0</v>
      </c>
      <c r="BG163" s="202">
        <f>IF(N163="zákl. přenesená",J163,0)</f>
        <v>0</v>
      </c>
      <c r="BH163" s="202">
        <f>IF(N163="sníž. přenesená",J163,0)</f>
        <v>0</v>
      </c>
      <c r="BI163" s="202">
        <f>IF(N163="nulová",J163,0)</f>
        <v>0</v>
      </c>
      <c r="BJ163" s="23" t="s">
        <v>79</v>
      </c>
      <c r="BK163" s="202">
        <f>ROUND(I163*H163,2)</f>
        <v>0</v>
      </c>
      <c r="BL163" s="23" t="s">
        <v>175</v>
      </c>
      <c r="BM163" s="23" t="s">
        <v>490</v>
      </c>
    </row>
    <row r="164" spans="2:65" s="10" customFormat="1" ht="29.85" customHeight="1">
      <c r="B164" s="175"/>
      <c r="C164" s="176"/>
      <c r="D164" s="177" t="s">
        <v>70</v>
      </c>
      <c r="E164" s="189" t="s">
        <v>198</v>
      </c>
      <c r="F164" s="189" t="s">
        <v>491</v>
      </c>
      <c r="G164" s="176"/>
      <c r="H164" s="176"/>
      <c r="I164" s="179"/>
      <c r="J164" s="190">
        <f>BK164</f>
        <v>0</v>
      </c>
      <c r="K164" s="176"/>
      <c r="L164" s="181"/>
      <c r="M164" s="182"/>
      <c r="N164" s="183"/>
      <c r="O164" s="183"/>
      <c r="P164" s="184">
        <f>SUM(P165:P184)</f>
        <v>0</v>
      </c>
      <c r="Q164" s="183"/>
      <c r="R164" s="184">
        <f>SUM(R165:R184)</f>
        <v>14.179333800000002</v>
      </c>
      <c r="S164" s="183"/>
      <c r="T164" s="185">
        <f>SUM(T165:T184)</f>
        <v>0</v>
      </c>
      <c r="AR164" s="186" t="s">
        <v>79</v>
      </c>
      <c r="AT164" s="187" t="s">
        <v>70</v>
      </c>
      <c r="AU164" s="187" t="s">
        <v>79</v>
      </c>
      <c r="AY164" s="186" t="s">
        <v>168</v>
      </c>
      <c r="BK164" s="188">
        <f>SUM(BK165:BK184)</f>
        <v>0</v>
      </c>
    </row>
    <row r="165" spans="2:65" s="1" customFormat="1" ht="25.5" customHeight="1">
      <c r="B165" s="40"/>
      <c r="C165" s="191" t="s">
        <v>339</v>
      </c>
      <c r="D165" s="191" t="s">
        <v>170</v>
      </c>
      <c r="E165" s="192" t="s">
        <v>492</v>
      </c>
      <c r="F165" s="193" t="s">
        <v>493</v>
      </c>
      <c r="G165" s="194" t="s">
        <v>173</v>
      </c>
      <c r="H165" s="195">
        <v>17.2</v>
      </c>
      <c r="I165" s="196"/>
      <c r="J165" s="197">
        <f>ROUND(I165*H165,2)</f>
        <v>0</v>
      </c>
      <c r="K165" s="193" t="s">
        <v>174</v>
      </c>
      <c r="L165" s="60"/>
      <c r="M165" s="198" t="s">
        <v>21</v>
      </c>
      <c r="N165" s="199" t="s">
        <v>42</v>
      </c>
      <c r="O165" s="41"/>
      <c r="P165" s="200">
        <f>O165*H165</f>
        <v>0</v>
      </c>
      <c r="Q165" s="200">
        <v>3.9100000000000003E-3</v>
      </c>
      <c r="R165" s="200">
        <f>Q165*H165</f>
        <v>6.7252000000000006E-2</v>
      </c>
      <c r="S165" s="200">
        <v>0</v>
      </c>
      <c r="T165" s="201">
        <f>S165*H165</f>
        <v>0</v>
      </c>
      <c r="AR165" s="23" t="s">
        <v>175</v>
      </c>
      <c r="AT165" s="23" t="s">
        <v>170</v>
      </c>
      <c r="AU165" s="23" t="s">
        <v>81</v>
      </c>
      <c r="AY165" s="23" t="s">
        <v>168</v>
      </c>
      <c r="BE165" s="202">
        <f>IF(N165="základní",J165,0)</f>
        <v>0</v>
      </c>
      <c r="BF165" s="202">
        <f>IF(N165="snížená",J165,0)</f>
        <v>0</v>
      </c>
      <c r="BG165" s="202">
        <f>IF(N165="zákl. přenesená",J165,0)</f>
        <v>0</v>
      </c>
      <c r="BH165" s="202">
        <f>IF(N165="sníž. přenesená",J165,0)</f>
        <v>0</v>
      </c>
      <c r="BI165" s="202">
        <f>IF(N165="nulová",J165,0)</f>
        <v>0</v>
      </c>
      <c r="BJ165" s="23" t="s">
        <v>79</v>
      </c>
      <c r="BK165" s="202">
        <f>ROUND(I165*H165,2)</f>
        <v>0</v>
      </c>
      <c r="BL165" s="23" t="s">
        <v>175</v>
      </c>
      <c r="BM165" s="23" t="s">
        <v>494</v>
      </c>
    </row>
    <row r="166" spans="2:65" s="1" customFormat="1" ht="67.5">
      <c r="B166" s="40"/>
      <c r="C166" s="62"/>
      <c r="D166" s="203" t="s">
        <v>177</v>
      </c>
      <c r="E166" s="62"/>
      <c r="F166" s="204" t="s">
        <v>495</v>
      </c>
      <c r="G166" s="62"/>
      <c r="H166" s="62"/>
      <c r="I166" s="162"/>
      <c r="J166" s="62"/>
      <c r="K166" s="62"/>
      <c r="L166" s="60"/>
      <c r="M166" s="205"/>
      <c r="N166" s="41"/>
      <c r="O166" s="41"/>
      <c r="P166" s="41"/>
      <c r="Q166" s="41"/>
      <c r="R166" s="41"/>
      <c r="S166" s="41"/>
      <c r="T166" s="77"/>
      <c r="AT166" s="23" t="s">
        <v>177</v>
      </c>
      <c r="AU166" s="23" t="s">
        <v>81</v>
      </c>
    </row>
    <row r="167" spans="2:65" s="1" customFormat="1" ht="38.25" customHeight="1">
      <c r="B167" s="40"/>
      <c r="C167" s="191" t="s">
        <v>344</v>
      </c>
      <c r="D167" s="191" t="s">
        <v>170</v>
      </c>
      <c r="E167" s="192" t="s">
        <v>496</v>
      </c>
      <c r="F167" s="193" t="s">
        <v>497</v>
      </c>
      <c r="G167" s="194" t="s">
        <v>173</v>
      </c>
      <c r="H167" s="195">
        <v>137.13</v>
      </c>
      <c r="I167" s="196"/>
      <c r="J167" s="197">
        <f>ROUND(I167*H167,2)</f>
        <v>0</v>
      </c>
      <c r="K167" s="193" t="s">
        <v>174</v>
      </c>
      <c r="L167" s="60"/>
      <c r="M167" s="198" t="s">
        <v>21</v>
      </c>
      <c r="N167" s="199" t="s">
        <v>42</v>
      </c>
      <c r="O167" s="41"/>
      <c r="P167" s="200">
        <f>O167*H167</f>
        <v>0</v>
      </c>
      <c r="Q167" s="200">
        <v>1.6279999999999999E-2</v>
      </c>
      <c r="R167" s="200">
        <f>Q167*H167</f>
        <v>2.2324763999999999</v>
      </c>
      <c r="S167" s="200">
        <v>0</v>
      </c>
      <c r="T167" s="201">
        <f>S167*H167</f>
        <v>0</v>
      </c>
      <c r="AR167" s="23" t="s">
        <v>175</v>
      </c>
      <c r="AT167" s="23" t="s">
        <v>170</v>
      </c>
      <c r="AU167" s="23" t="s">
        <v>81</v>
      </c>
      <c r="AY167" s="23" t="s">
        <v>168</v>
      </c>
      <c r="BE167" s="202">
        <f>IF(N167="základní",J167,0)</f>
        <v>0</v>
      </c>
      <c r="BF167" s="202">
        <f>IF(N167="snížená",J167,0)</f>
        <v>0</v>
      </c>
      <c r="BG167" s="202">
        <f>IF(N167="zákl. přenesená",J167,0)</f>
        <v>0</v>
      </c>
      <c r="BH167" s="202">
        <f>IF(N167="sníž. přenesená",J167,0)</f>
        <v>0</v>
      </c>
      <c r="BI167" s="202">
        <f>IF(N167="nulová",J167,0)</f>
        <v>0</v>
      </c>
      <c r="BJ167" s="23" t="s">
        <v>79</v>
      </c>
      <c r="BK167" s="202">
        <f>ROUND(I167*H167,2)</f>
        <v>0</v>
      </c>
      <c r="BL167" s="23" t="s">
        <v>175</v>
      </c>
      <c r="BM167" s="23" t="s">
        <v>498</v>
      </c>
    </row>
    <row r="168" spans="2:65" s="1" customFormat="1" ht="67.5">
      <c r="B168" s="40"/>
      <c r="C168" s="62"/>
      <c r="D168" s="203" t="s">
        <v>177</v>
      </c>
      <c r="E168" s="62"/>
      <c r="F168" s="204" t="s">
        <v>499</v>
      </c>
      <c r="G168" s="62"/>
      <c r="H168" s="62"/>
      <c r="I168" s="162"/>
      <c r="J168" s="62"/>
      <c r="K168" s="62"/>
      <c r="L168" s="60"/>
      <c r="M168" s="205"/>
      <c r="N168" s="41"/>
      <c r="O168" s="41"/>
      <c r="P168" s="41"/>
      <c r="Q168" s="41"/>
      <c r="R168" s="41"/>
      <c r="S168" s="41"/>
      <c r="T168" s="77"/>
      <c r="AT168" s="23" t="s">
        <v>177</v>
      </c>
      <c r="AU168" s="23" t="s">
        <v>81</v>
      </c>
    </row>
    <row r="169" spans="2:65" s="1" customFormat="1" ht="25.5" customHeight="1">
      <c r="B169" s="40"/>
      <c r="C169" s="191" t="s">
        <v>348</v>
      </c>
      <c r="D169" s="191" t="s">
        <v>170</v>
      </c>
      <c r="E169" s="192" t="s">
        <v>500</v>
      </c>
      <c r="F169" s="193" t="s">
        <v>501</v>
      </c>
      <c r="G169" s="194" t="s">
        <v>173</v>
      </c>
      <c r="H169" s="195">
        <v>17.100000000000001</v>
      </c>
      <c r="I169" s="196"/>
      <c r="J169" s="197">
        <f>ROUND(I169*H169,2)</f>
        <v>0</v>
      </c>
      <c r="K169" s="193" t="s">
        <v>21</v>
      </c>
      <c r="L169" s="60"/>
      <c r="M169" s="198" t="s">
        <v>21</v>
      </c>
      <c r="N169" s="199" t="s">
        <v>42</v>
      </c>
      <c r="O169" s="41"/>
      <c r="P169" s="200">
        <f>O169*H169</f>
        <v>0</v>
      </c>
      <c r="Q169" s="200">
        <v>0</v>
      </c>
      <c r="R169" s="200">
        <f>Q169*H169</f>
        <v>0</v>
      </c>
      <c r="S169" s="200">
        <v>0</v>
      </c>
      <c r="T169" s="201">
        <f>S169*H169</f>
        <v>0</v>
      </c>
      <c r="AR169" s="23" t="s">
        <v>175</v>
      </c>
      <c r="AT169" s="23" t="s">
        <v>170</v>
      </c>
      <c r="AU169" s="23" t="s">
        <v>81</v>
      </c>
      <c r="AY169" s="23" t="s">
        <v>168</v>
      </c>
      <c r="BE169" s="202">
        <f>IF(N169="základní",J169,0)</f>
        <v>0</v>
      </c>
      <c r="BF169" s="202">
        <f>IF(N169="snížená",J169,0)</f>
        <v>0</v>
      </c>
      <c r="BG169" s="202">
        <f>IF(N169="zákl. přenesená",J169,0)</f>
        <v>0</v>
      </c>
      <c r="BH169" s="202">
        <f>IF(N169="sníž. přenesená",J169,0)</f>
        <v>0</v>
      </c>
      <c r="BI169" s="202">
        <f>IF(N169="nulová",J169,0)</f>
        <v>0</v>
      </c>
      <c r="BJ169" s="23" t="s">
        <v>79</v>
      </c>
      <c r="BK169" s="202">
        <f>ROUND(I169*H169,2)</f>
        <v>0</v>
      </c>
      <c r="BL169" s="23" t="s">
        <v>175</v>
      </c>
      <c r="BM169" s="23" t="s">
        <v>502</v>
      </c>
    </row>
    <row r="170" spans="2:65" s="1" customFormat="1" ht="25.5" customHeight="1">
      <c r="B170" s="40"/>
      <c r="C170" s="191" t="s">
        <v>352</v>
      </c>
      <c r="D170" s="191" t="s">
        <v>170</v>
      </c>
      <c r="E170" s="192" t="s">
        <v>503</v>
      </c>
      <c r="F170" s="193" t="s">
        <v>504</v>
      </c>
      <c r="G170" s="194" t="s">
        <v>173</v>
      </c>
      <c r="H170" s="195">
        <v>37.25</v>
      </c>
      <c r="I170" s="196"/>
      <c r="J170" s="197">
        <f>ROUND(I170*H170,2)</f>
        <v>0</v>
      </c>
      <c r="K170" s="193" t="s">
        <v>21</v>
      </c>
      <c r="L170" s="60"/>
      <c r="M170" s="198" t="s">
        <v>21</v>
      </c>
      <c r="N170" s="199" t="s">
        <v>42</v>
      </c>
      <c r="O170" s="41"/>
      <c r="P170" s="200">
        <f>O170*H170</f>
        <v>0</v>
      </c>
      <c r="Q170" s="200">
        <v>0</v>
      </c>
      <c r="R170" s="200">
        <f>Q170*H170</f>
        <v>0</v>
      </c>
      <c r="S170" s="200">
        <v>0</v>
      </c>
      <c r="T170" s="201">
        <f>S170*H170</f>
        <v>0</v>
      </c>
      <c r="AR170" s="23" t="s">
        <v>175</v>
      </c>
      <c r="AT170" s="23" t="s">
        <v>170</v>
      </c>
      <c r="AU170" s="23" t="s">
        <v>81</v>
      </c>
      <c r="AY170" s="23" t="s">
        <v>168</v>
      </c>
      <c r="BE170" s="202">
        <f>IF(N170="základní",J170,0)</f>
        <v>0</v>
      </c>
      <c r="BF170" s="202">
        <f>IF(N170="snížená",J170,0)</f>
        <v>0</v>
      </c>
      <c r="BG170" s="202">
        <f>IF(N170="zákl. přenesená",J170,0)</f>
        <v>0</v>
      </c>
      <c r="BH170" s="202">
        <f>IF(N170="sníž. přenesená",J170,0)</f>
        <v>0</v>
      </c>
      <c r="BI170" s="202">
        <f>IF(N170="nulová",J170,0)</f>
        <v>0</v>
      </c>
      <c r="BJ170" s="23" t="s">
        <v>79</v>
      </c>
      <c r="BK170" s="202">
        <f>ROUND(I170*H170,2)</f>
        <v>0</v>
      </c>
      <c r="BL170" s="23" t="s">
        <v>175</v>
      </c>
      <c r="BM170" s="23" t="s">
        <v>505</v>
      </c>
    </row>
    <row r="171" spans="2:65" s="1" customFormat="1" ht="25.5" customHeight="1">
      <c r="B171" s="40"/>
      <c r="C171" s="191" t="s">
        <v>357</v>
      </c>
      <c r="D171" s="191" t="s">
        <v>170</v>
      </c>
      <c r="E171" s="192" t="s">
        <v>506</v>
      </c>
      <c r="F171" s="193" t="s">
        <v>507</v>
      </c>
      <c r="G171" s="194" t="s">
        <v>173</v>
      </c>
      <c r="H171" s="195">
        <v>88.59</v>
      </c>
      <c r="I171" s="196"/>
      <c r="J171" s="197">
        <f>ROUND(I171*H171,2)</f>
        <v>0</v>
      </c>
      <c r="K171" s="193" t="s">
        <v>21</v>
      </c>
      <c r="L171" s="60"/>
      <c r="M171" s="198" t="s">
        <v>21</v>
      </c>
      <c r="N171" s="199" t="s">
        <v>42</v>
      </c>
      <c r="O171" s="41"/>
      <c r="P171" s="200">
        <f>O171*H171</f>
        <v>0</v>
      </c>
      <c r="Q171" s="200">
        <v>0</v>
      </c>
      <c r="R171" s="200">
        <f>Q171*H171</f>
        <v>0</v>
      </c>
      <c r="S171" s="200">
        <v>0</v>
      </c>
      <c r="T171" s="201">
        <f>S171*H171</f>
        <v>0</v>
      </c>
      <c r="AR171" s="23" t="s">
        <v>175</v>
      </c>
      <c r="AT171" s="23" t="s">
        <v>170</v>
      </c>
      <c r="AU171" s="23" t="s">
        <v>81</v>
      </c>
      <c r="AY171" s="23" t="s">
        <v>168</v>
      </c>
      <c r="BE171" s="202">
        <f>IF(N171="základní",J171,0)</f>
        <v>0</v>
      </c>
      <c r="BF171" s="202">
        <f>IF(N171="snížená",J171,0)</f>
        <v>0</v>
      </c>
      <c r="BG171" s="202">
        <f>IF(N171="zákl. přenesená",J171,0)</f>
        <v>0</v>
      </c>
      <c r="BH171" s="202">
        <f>IF(N171="sníž. přenesená",J171,0)</f>
        <v>0</v>
      </c>
      <c r="BI171" s="202">
        <f>IF(N171="nulová",J171,0)</f>
        <v>0</v>
      </c>
      <c r="BJ171" s="23" t="s">
        <v>79</v>
      </c>
      <c r="BK171" s="202">
        <f>ROUND(I171*H171,2)</f>
        <v>0</v>
      </c>
      <c r="BL171" s="23" t="s">
        <v>175</v>
      </c>
      <c r="BM171" s="23" t="s">
        <v>508</v>
      </c>
    </row>
    <row r="172" spans="2:65" s="1" customFormat="1" ht="25.5" customHeight="1">
      <c r="B172" s="40"/>
      <c r="C172" s="191" t="s">
        <v>362</v>
      </c>
      <c r="D172" s="191" t="s">
        <v>170</v>
      </c>
      <c r="E172" s="192" t="s">
        <v>509</v>
      </c>
      <c r="F172" s="193" t="s">
        <v>510</v>
      </c>
      <c r="G172" s="194" t="s">
        <v>205</v>
      </c>
      <c r="H172" s="195">
        <v>1.54</v>
      </c>
      <c r="I172" s="196"/>
      <c r="J172" s="197">
        <f>ROUND(I172*H172,2)</f>
        <v>0</v>
      </c>
      <c r="K172" s="193" t="s">
        <v>174</v>
      </c>
      <c r="L172" s="60"/>
      <c r="M172" s="198" t="s">
        <v>21</v>
      </c>
      <c r="N172" s="199" t="s">
        <v>42</v>
      </c>
      <c r="O172" s="41"/>
      <c r="P172" s="200">
        <f>O172*H172</f>
        <v>0</v>
      </c>
      <c r="Q172" s="200">
        <v>2.45329</v>
      </c>
      <c r="R172" s="200">
        <f>Q172*H172</f>
        <v>3.7780665999999998</v>
      </c>
      <c r="S172" s="200">
        <v>0</v>
      </c>
      <c r="T172" s="201">
        <f>S172*H172</f>
        <v>0</v>
      </c>
      <c r="AR172" s="23" t="s">
        <v>175</v>
      </c>
      <c r="AT172" s="23" t="s">
        <v>170</v>
      </c>
      <c r="AU172" s="23" t="s">
        <v>81</v>
      </c>
      <c r="AY172" s="23" t="s">
        <v>168</v>
      </c>
      <c r="BE172" s="202">
        <f>IF(N172="základní",J172,0)</f>
        <v>0</v>
      </c>
      <c r="BF172" s="202">
        <f>IF(N172="snížená",J172,0)</f>
        <v>0</v>
      </c>
      <c r="BG172" s="202">
        <f>IF(N172="zákl. přenesená",J172,0)</f>
        <v>0</v>
      </c>
      <c r="BH172" s="202">
        <f>IF(N172="sníž. přenesená",J172,0)</f>
        <v>0</v>
      </c>
      <c r="BI172" s="202">
        <f>IF(N172="nulová",J172,0)</f>
        <v>0</v>
      </c>
      <c r="BJ172" s="23" t="s">
        <v>79</v>
      </c>
      <c r="BK172" s="202">
        <f>ROUND(I172*H172,2)</f>
        <v>0</v>
      </c>
      <c r="BL172" s="23" t="s">
        <v>175</v>
      </c>
      <c r="BM172" s="23" t="s">
        <v>511</v>
      </c>
    </row>
    <row r="173" spans="2:65" s="1" customFormat="1" ht="175.5">
      <c r="B173" s="40"/>
      <c r="C173" s="62"/>
      <c r="D173" s="203" t="s">
        <v>177</v>
      </c>
      <c r="E173" s="62"/>
      <c r="F173" s="204" t="s">
        <v>512</v>
      </c>
      <c r="G173" s="62"/>
      <c r="H173" s="62"/>
      <c r="I173" s="162"/>
      <c r="J173" s="62"/>
      <c r="K173" s="62"/>
      <c r="L173" s="60"/>
      <c r="M173" s="205"/>
      <c r="N173" s="41"/>
      <c r="O173" s="41"/>
      <c r="P173" s="41"/>
      <c r="Q173" s="41"/>
      <c r="R173" s="41"/>
      <c r="S173" s="41"/>
      <c r="T173" s="77"/>
      <c r="AT173" s="23" t="s">
        <v>177</v>
      </c>
      <c r="AU173" s="23" t="s">
        <v>81</v>
      </c>
    </row>
    <row r="174" spans="2:65" s="1" customFormat="1" ht="25.5" customHeight="1">
      <c r="B174" s="40"/>
      <c r="C174" s="191" t="s">
        <v>245</v>
      </c>
      <c r="D174" s="191" t="s">
        <v>170</v>
      </c>
      <c r="E174" s="192" t="s">
        <v>513</v>
      </c>
      <c r="F174" s="193" t="s">
        <v>514</v>
      </c>
      <c r="G174" s="194" t="s">
        <v>205</v>
      </c>
      <c r="H174" s="195">
        <v>1.72</v>
      </c>
      <c r="I174" s="196"/>
      <c r="J174" s="197">
        <f>ROUND(I174*H174,2)</f>
        <v>0</v>
      </c>
      <c r="K174" s="193" t="s">
        <v>174</v>
      </c>
      <c r="L174" s="60"/>
      <c r="M174" s="198" t="s">
        <v>21</v>
      </c>
      <c r="N174" s="199" t="s">
        <v>42</v>
      </c>
      <c r="O174" s="41"/>
      <c r="P174" s="200">
        <f>O174*H174</f>
        <v>0</v>
      </c>
      <c r="Q174" s="200">
        <v>2.45329</v>
      </c>
      <c r="R174" s="200">
        <f>Q174*H174</f>
        <v>4.2196587999999995</v>
      </c>
      <c r="S174" s="200">
        <v>0</v>
      </c>
      <c r="T174" s="201">
        <f>S174*H174</f>
        <v>0</v>
      </c>
      <c r="AR174" s="23" t="s">
        <v>175</v>
      </c>
      <c r="AT174" s="23" t="s">
        <v>170</v>
      </c>
      <c r="AU174" s="23" t="s">
        <v>81</v>
      </c>
      <c r="AY174" s="23" t="s">
        <v>168</v>
      </c>
      <c r="BE174" s="202">
        <f>IF(N174="základní",J174,0)</f>
        <v>0</v>
      </c>
      <c r="BF174" s="202">
        <f>IF(N174="snížená",J174,0)</f>
        <v>0</v>
      </c>
      <c r="BG174" s="202">
        <f>IF(N174="zákl. přenesená",J174,0)</f>
        <v>0</v>
      </c>
      <c r="BH174" s="202">
        <f>IF(N174="sníž. přenesená",J174,0)</f>
        <v>0</v>
      </c>
      <c r="BI174" s="202">
        <f>IF(N174="nulová",J174,0)</f>
        <v>0</v>
      </c>
      <c r="BJ174" s="23" t="s">
        <v>79</v>
      </c>
      <c r="BK174" s="202">
        <f>ROUND(I174*H174,2)</f>
        <v>0</v>
      </c>
      <c r="BL174" s="23" t="s">
        <v>175</v>
      </c>
      <c r="BM174" s="23" t="s">
        <v>515</v>
      </c>
    </row>
    <row r="175" spans="2:65" s="1" customFormat="1" ht="175.5">
      <c r="B175" s="40"/>
      <c r="C175" s="62"/>
      <c r="D175" s="203" t="s">
        <v>177</v>
      </c>
      <c r="E175" s="62"/>
      <c r="F175" s="204" t="s">
        <v>512</v>
      </c>
      <c r="G175" s="62"/>
      <c r="H175" s="62"/>
      <c r="I175" s="162"/>
      <c r="J175" s="62"/>
      <c r="K175" s="62"/>
      <c r="L175" s="60"/>
      <c r="M175" s="205"/>
      <c r="N175" s="41"/>
      <c r="O175" s="41"/>
      <c r="P175" s="41"/>
      <c r="Q175" s="41"/>
      <c r="R175" s="41"/>
      <c r="S175" s="41"/>
      <c r="T175" s="77"/>
      <c r="AT175" s="23" t="s">
        <v>177</v>
      </c>
      <c r="AU175" s="23" t="s">
        <v>81</v>
      </c>
    </row>
    <row r="176" spans="2:65" s="1" customFormat="1" ht="16.5" customHeight="1">
      <c r="B176" s="40"/>
      <c r="C176" s="191" t="s">
        <v>250</v>
      </c>
      <c r="D176" s="191" t="s">
        <v>170</v>
      </c>
      <c r="E176" s="192" t="s">
        <v>516</v>
      </c>
      <c r="F176" s="193" t="s">
        <v>517</v>
      </c>
      <c r="G176" s="194" t="s">
        <v>205</v>
      </c>
      <c r="H176" s="195">
        <v>4.5</v>
      </c>
      <c r="I176" s="196"/>
      <c r="J176" s="197">
        <f>ROUND(I176*H176,2)</f>
        <v>0</v>
      </c>
      <c r="K176" s="193" t="s">
        <v>21</v>
      </c>
      <c r="L176" s="60"/>
      <c r="M176" s="198" t="s">
        <v>21</v>
      </c>
      <c r="N176" s="199" t="s">
        <v>42</v>
      </c>
      <c r="O176" s="41"/>
      <c r="P176" s="200">
        <f>O176*H176</f>
        <v>0</v>
      </c>
      <c r="Q176" s="200">
        <v>0</v>
      </c>
      <c r="R176" s="200">
        <f>Q176*H176</f>
        <v>0</v>
      </c>
      <c r="S176" s="200">
        <v>0</v>
      </c>
      <c r="T176" s="201">
        <f>S176*H176</f>
        <v>0</v>
      </c>
      <c r="AR176" s="23" t="s">
        <v>175</v>
      </c>
      <c r="AT176" s="23" t="s">
        <v>170</v>
      </c>
      <c r="AU176" s="23" t="s">
        <v>81</v>
      </c>
      <c r="AY176" s="23" t="s">
        <v>168</v>
      </c>
      <c r="BE176" s="202">
        <f>IF(N176="základní",J176,0)</f>
        <v>0</v>
      </c>
      <c r="BF176" s="202">
        <f>IF(N176="snížená",J176,0)</f>
        <v>0</v>
      </c>
      <c r="BG176" s="202">
        <f>IF(N176="zákl. přenesená",J176,0)</f>
        <v>0</v>
      </c>
      <c r="BH176" s="202">
        <f>IF(N176="sníž. přenesená",J176,0)</f>
        <v>0</v>
      </c>
      <c r="BI176" s="202">
        <f>IF(N176="nulová",J176,0)</f>
        <v>0</v>
      </c>
      <c r="BJ176" s="23" t="s">
        <v>79</v>
      </c>
      <c r="BK176" s="202">
        <f>ROUND(I176*H176,2)</f>
        <v>0</v>
      </c>
      <c r="BL176" s="23" t="s">
        <v>175</v>
      </c>
      <c r="BM176" s="23" t="s">
        <v>518</v>
      </c>
    </row>
    <row r="177" spans="2:65" s="1" customFormat="1" ht="25.5" customHeight="1">
      <c r="B177" s="40"/>
      <c r="C177" s="191" t="s">
        <v>519</v>
      </c>
      <c r="D177" s="191" t="s">
        <v>170</v>
      </c>
      <c r="E177" s="192" t="s">
        <v>520</v>
      </c>
      <c r="F177" s="193" t="s">
        <v>521</v>
      </c>
      <c r="G177" s="194" t="s">
        <v>173</v>
      </c>
      <c r="H177" s="195">
        <v>45</v>
      </c>
      <c r="I177" s="196"/>
      <c r="J177" s="197">
        <f>ROUND(I177*H177,2)</f>
        <v>0</v>
      </c>
      <c r="K177" s="193" t="s">
        <v>174</v>
      </c>
      <c r="L177" s="60"/>
      <c r="M177" s="198" t="s">
        <v>21</v>
      </c>
      <c r="N177" s="199" t="s">
        <v>42</v>
      </c>
      <c r="O177" s="41"/>
      <c r="P177" s="200">
        <f>O177*H177</f>
        <v>0</v>
      </c>
      <c r="Q177" s="200">
        <v>8.4000000000000005E-2</v>
      </c>
      <c r="R177" s="200">
        <f>Q177*H177</f>
        <v>3.7800000000000002</v>
      </c>
      <c r="S177" s="200">
        <v>0</v>
      </c>
      <c r="T177" s="201">
        <f>S177*H177</f>
        <v>0</v>
      </c>
      <c r="AR177" s="23" t="s">
        <v>175</v>
      </c>
      <c r="AT177" s="23" t="s">
        <v>170</v>
      </c>
      <c r="AU177" s="23" t="s">
        <v>81</v>
      </c>
      <c r="AY177" s="23" t="s">
        <v>168</v>
      </c>
      <c r="BE177" s="202">
        <f>IF(N177="základní",J177,0)</f>
        <v>0</v>
      </c>
      <c r="BF177" s="202">
        <f>IF(N177="snížená",J177,0)</f>
        <v>0</v>
      </c>
      <c r="BG177" s="202">
        <f>IF(N177="zákl. přenesená",J177,0)</f>
        <v>0</v>
      </c>
      <c r="BH177" s="202">
        <f>IF(N177="sníž. přenesená",J177,0)</f>
        <v>0</v>
      </c>
      <c r="BI177" s="202">
        <f>IF(N177="nulová",J177,0)</f>
        <v>0</v>
      </c>
      <c r="BJ177" s="23" t="s">
        <v>79</v>
      </c>
      <c r="BK177" s="202">
        <f>ROUND(I177*H177,2)</f>
        <v>0</v>
      </c>
      <c r="BL177" s="23" t="s">
        <v>175</v>
      </c>
      <c r="BM177" s="23" t="s">
        <v>522</v>
      </c>
    </row>
    <row r="178" spans="2:65" s="1" customFormat="1" ht="135">
      <c r="B178" s="40"/>
      <c r="C178" s="62"/>
      <c r="D178" s="203" t="s">
        <v>177</v>
      </c>
      <c r="E178" s="62"/>
      <c r="F178" s="204" t="s">
        <v>523</v>
      </c>
      <c r="G178" s="62"/>
      <c r="H178" s="62"/>
      <c r="I178" s="162"/>
      <c r="J178" s="62"/>
      <c r="K178" s="62"/>
      <c r="L178" s="60"/>
      <c r="M178" s="205"/>
      <c r="N178" s="41"/>
      <c r="O178" s="41"/>
      <c r="P178" s="41"/>
      <c r="Q178" s="41"/>
      <c r="R178" s="41"/>
      <c r="S178" s="41"/>
      <c r="T178" s="77"/>
      <c r="AT178" s="23" t="s">
        <v>177</v>
      </c>
      <c r="AU178" s="23" t="s">
        <v>81</v>
      </c>
    </row>
    <row r="179" spans="2:65" s="1" customFormat="1" ht="38.25" customHeight="1">
      <c r="B179" s="40"/>
      <c r="C179" s="191" t="s">
        <v>524</v>
      </c>
      <c r="D179" s="191" t="s">
        <v>170</v>
      </c>
      <c r="E179" s="192" t="s">
        <v>525</v>
      </c>
      <c r="F179" s="193" t="s">
        <v>526</v>
      </c>
      <c r="G179" s="194" t="s">
        <v>458</v>
      </c>
      <c r="H179" s="195">
        <v>1</v>
      </c>
      <c r="I179" s="196"/>
      <c r="J179" s="197">
        <f>ROUND(I179*H179,2)</f>
        <v>0</v>
      </c>
      <c r="K179" s="193" t="s">
        <v>21</v>
      </c>
      <c r="L179" s="60"/>
      <c r="M179" s="198" t="s">
        <v>21</v>
      </c>
      <c r="N179" s="199" t="s">
        <v>42</v>
      </c>
      <c r="O179" s="41"/>
      <c r="P179" s="200">
        <f>O179*H179</f>
        <v>0</v>
      </c>
      <c r="Q179" s="200">
        <v>1.6979999999999999E-2</v>
      </c>
      <c r="R179" s="200">
        <f>Q179*H179</f>
        <v>1.6979999999999999E-2</v>
      </c>
      <c r="S179" s="200">
        <v>0</v>
      </c>
      <c r="T179" s="201">
        <f>S179*H179</f>
        <v>0</v>
      </c>
      <c r="AR179" s="23" t="s">
        <v>175</v>
      </c>
      <c r="AT179" s="23" t="s">
        <v>170</v>
      </c>
      <c r="AU179" s="23" t="s">
        <v>81</v>
      </c>
      <c r="AY179" s="23" t="s">
        <v>168</v>
      </c>
      <c r="BE179" s="202">
        <f>IF(N179="základní",J179,0)</f>
        <v>0</v>
      </c>
      <c r="BF179" s="202">
        <f>IF(N179="snížená",J179,0)</f>
        <v>0</v>
      </c>
      <c r="BG179" s="202">
        <f>IF(N179="zákl. přenesená",J179,0)</f>
        <v>0</v>
      </c>
      <c r="BH179" s="202">
        <f>IF(N179="sníž. přenesená",J179,0)</f>
        <v>0</v>
      </c>
      <c r="BI179" s="202">
        <f>IF(N179="nulová",J179,0)</f>
        <v>0</v>
      </c>
      <c r="BJ179" s="23" t="s">
        <v>79</v>
      </c>
      <c r="BK179" s="202">
        <f>ROUND(I179*H179,2)</f>
        <v>0</v>
      </c>
      <c r="BL179" s="23" t="s">
        <v>175</v>
      </c>
      <c r="BM179" s="23" t="s">
        <v>527</v>
      </c>
    </row>
    <row r="180" spans="2:65" s="1" customFormat="1" ht="121.5">
      <c r="B180" s="40"/>
      <c r="C180" s="62"/>
      <c r="D180" s="203" t="s">
        <v>177</v>
      </c>
      <c r="E180" s="62"/>
      <c r="F180" s="204" t="s">
        <v>528</v>
      </c>
      <c r="G180" s="62"/>
      <c r="H180" s="62"/>
      <c r="I180" s="162"/>
      <c r="J180" s="62"/>
      <c r="K180" s="62"/>
      <c r="L180" s="60"/>
      <c r="M180" s="205"/>
      <c r="N180" s="41"/>
      <c r="O180" s="41"/>
      <c r="P180" s="41"/>
      <c r="Q180" s="41"/>
      <c r="R180" s="41"/>
      <c r="S180" s="41"/>
      <c r="T180" s="77"/>
      <c r="AT180" s="23" t="s">
        <v>177</v>
      </c>
      <c r="AU180" s="23" t="s">
        <v>81</v>
      </c>
    </row>
    <row r="181" spans="2:65" s="1" customFormat="1" ht="38.25" customHeight="1">
      <c r="B181" s="40"/>
      <c r="C181" s="191" t="s">
        <v>529</v>
      </c>
      <c r="D181" s="191" t="s">
        <v>170</v>
      </c>
      <c r="E181" s="192" t="s">
        <v>530</v>
      </c>
      <c r="F181" s="193" t="s">
        <v>531</v>
      </c>
      <c r="G181" s="194" t="s">
        <v>458</v>
      </c>
      <c r="H181" s="195">
        <v>4</v>
      </c>
      <c r="I181" s="196"/>
      <c r="J181" s="197">
        <f>ROUND(I181*H181,2)</f>
        <v>0</v>
      </c>
      <c r="K181" s="193" t="s">
        <v>21</v>
      </c>
      <c r="L181" s="60"/>
      <c r="M181" s="198" t="s">
        <v>21</v>
      </c>
      <c r="N181" s="199" t="s">
        <v>42</v>
      </c>
      <c r="O181" s="41"/>
      <c r="P181" s="200">
        <f>O181*H181</f>
        <v>0</v>
      </c>
      <c r="Q181" s="200">
        <v>1.6979999999999999E-2</v>
      </c>
      <c r="R181" s="200">
        <f>Q181*H181</f>
        <v>6.7919999999999994E-2</v>
      </c>
      <c r="S181" s="200">
        <v>0</v>
      </c>
      <c r="T181" s="201">
        <f>S181*H181</f>
        <v>0</v>
      </c>
      <c r="AR181" s="23" t="s">
        <v>175</v>
      </c>
      <c r="AT181" s="23" t="s">
        <v>170</v>
      </c>
      <c r="AU181" s="23" t="s">
        <v>81</v>
      </c>
      <c r="AY181" s="23" t="s">
        <v>168</v>
      </c>
      <c r="BE181" s="202">
        <f>IF(N181="základní",J181,0)</f>
        <v>0</v>
      </c>
      <c r="BF181" s="202">
        <f>IF(N181="snížená",J181,0)</f>
        <v>0</v>
      </c>
      <c r="BG181" s="202">
        <f>IF(N181="zákl. přenesená",J181,0)</f>
        <v>0</v>
      </c>
      <c r="BH181" s="202">
        <f>IF(N181="sníž. přenesená",J181,0)</f>
        <v>0</v>
      </c>
      <c r="BI181" s="202">
        <f>IF(N181="nulová",J181,0)</f>
        <v>0</v>
      </c>
      <c r="BJ181" s="23" t="s">
        <v>79</v>
      </c>
      <c r="BK181" s="202">
        <f>ROUND(I181*H181,2)</f>
        <v>0</v>
      </c>
      <c r="BL181" s="23" t="s">
        <v>175</v>
      </c>
      <c r="BM181" s="23" t="s">
        <v>532</v>
      </c>
    </row>
    <row r="182" spans="2:65" s="1" customFormat="1" ht="121.5">
      <c r="B182" s="40"/>
      <c r="C182" s="62"/>
      <c r="D182" s="203" t="s">
        <v>177</v>
      </c>
      <c r="E182" s="62"/>
      <c r="F182" s="204" t="s">
        <v>528</v>
      </c>
      <c r="G182" s="62"/>
      <c r="H182" s="62"/>
      <c r="I182" s="162"/>
      <c r="J182" s="62"/>
      <c r="K182" s="62"/>
      <c r="L182" s="60"/>
      <c r="M182" s="205"/>
      <c r="N182" s="41"/>
      <c r="O182" s="41"/>
      <c r="P182" s="41"/>
      <c r="Q182" s="41"/>
      <c r="R182" s="41"/>
      <c r="S182" s="41"/>
      <c r="T182" s="77"/>
      <c r="AT182" s="23" t="s">
        <v>177</v>
      </c>
      <c r="AU182" s="23" t="s">
        <v>81</v>
      </c>
    </row>
    <row r="183" spans="2:65" s="1" customFormat="1" ht="38.25" customHeight="1">
      <c r="B183" s="40"/>
      <c r="C183" s="191" t="s">
        <v>533</v>
      </c>
      <c r="D183" s="191" t="s">
        <v>170</v>
      </c>
      <c r="E183" s="192" t="s">
        <v>534</v>
      </c>
      <c r="F183" s="193" t="s">
        <v>535</v>
      </c>
      <c r="G183" s="194" t="s">
        <v>458</v>
      </c>
      <c r="H183" s="195">
        <v>1</v>
      </c>
      <c r="I183" s="196"/>
      <c r="J183" s="197">
        <f>ROUND(I183*H183,2)</f>
        <v>0</v>
      </c>
      <c r="K183" s="193" t="s">
        <v>21</v>
      </c>
      <c r="L183" s="60"/>
      <c r="M183" s="198" t="s">
        <v>21</v>
      </c>
      <c r="N183" s="199" t="s">
        <v>42</v>
      </c>
      <c r="O183" s="41"/>
      <c r="P183" s="200">
        <f>O183*H183</f>
        <v>0</v>
      </c>
      <c r="Q183" s="200">
        <v>1.6979999999999999E-2</v>
      </c>
      <c r="R183" s="200">
        <f>Q183*H183</f>
        <v>1.6979999999999999E-2</v>
      </c>
      <c r="S183" s="200">
        <v>0</v>
      </c>
      <c r="T183" s="201">
        <f>S183*H183</f>
        <v>0</v>
      </c>
      <c r="AR183" s="23" t="s">
        <v>175</v>
      </c>
      <c r="AT183" s="23" t="s">
        <v>170</v>
      </c>
      <c r="AU183" s="23" t="s">
        <v>81</v>
      </c>
      <c r="AY183" s="23" t="s">
        <v>168</v>
      </c>
      <c r="BE183" s="202">
        <f>IF(N183="základní",J183,0)</f>
        <v>0</v>
      </c>
      <c r="BF183" s="202">
        <f>IF(N183="snížená",J183,0)</f>
        <v>0</v>
      </c>
      <c r="BG183" s="202">
        <f>IF(N183="zákl. přenesená",J183,0)</f>
        <v>0</v>
      </c>
      <c r="BH183" s="202">
        <f>IF(N183="sníž. přenesená",J183,0)</f>
        <v>0</v>
      </c>
      <c r="BI183" s="202">
        <f>IF(N183="nulová",J183,0)</f>
        <v>0</v>
      </c>
      <c r="BJ183" s="23" t="s">
        <v>79</v>
      </c>
      <c r="BK183" s="202">
        <f>ROUND(I183*H183,2)</f>
        <v>0</v>
      </c>
      <c r="BL183" s="23" t="s">
        <v>175</v>
      </c>
      <c r="BM183" s="23" t="s">
        <v>536</v>
      </c>
    </row>
    <row r="184" spans="2:65" s="1" customFormat="1" ht="121.5">
      <c r="B184" s="40"/>
      <c r="C184" s="62"/>
      <c r="D184" s="203" t="s">
        <v>177</v>
      </c>
      <c r="E184" s="62"/>
      <c r="F184" s="204" t="s">
        <v>528</v>
      </c>
      <c r="G184" s="62"/>
      <c r="H184" s="62"/>
      <c r="I184" s="162"/>
      <c r="J184" s="62"/>
      <c r="K184" s="62"/>
      <c r="L184" s="60"/>
      <c r="M184" s="205"/>
      <c r="N184" s="41"/>
      <c r="O184" s="41"/>
      <c r="P184" s="41"/>
      <c r="Q184" s="41"/>
      <c r="R184" s="41"/>
      <c r="S184" s="41"/>
      <c r="T184" s="77"/>
      <c r="AT184" s="23" t="s">
        <v>177</v>
      </c>
      <c r="AU184" s="23" t="s">
        <v>81</v>
      </c>
    </row>
    <row r="185" spans="2:65" s="10" customFormat="1" ht="29.85" customHeight="1">
      <c r="B185" s="175"/>
      <c r="C185" s="176"/>
      <c r="D185" s="177" t="s">
        <v>70</v>
      </c>
      <c r="E185" s="189" t="s">
        <v>212</v>
      </c>
      <c r="F185" s="189" t="s">
        <v>283</v>
      </c>
      <c r="G185" s="176"/>
      <c r="H185" s="176"/>
      <c r="I185" s="179"/>
      <c r="J185" s="190">
        <f>BK185</f>
        <v>0</v>
      </c>
      <c r="K185" s="176"/>
      <c r="L185" s="181"/>
      <c r="M185" s="182"/>
      <c r="N185" s="183"/>
      <c r="O185" s="183"/>
      <c r="P185" s="184">
        <f>SUM(P186:P191)</f>
        <v>0</v>
      </c>
      <c r="Q185" s="183"/>
      <c r="R185" s="184">
        <f>SUM(R186:R191)</f>
        <v>0</v>
      </c>
      <c r="S185" s="183"/>
      <c r="T185" s="185">
        <f>SUM(T186:T191)</f>
        <v>0</v>
      </c>
      <c r="AR185" s="186" t="s">
        <v>79</v>
      </c>
      <c r="AT185" s="187" t="s">
        <v>70</v>
      </c>
      <c r="AU185" s="187" t="s">
        <v>79</v>
      </c>
      <c r="AY185" s="186" t="s">
        <v>168</v>
      </c>
      <c r="BK185" s="188">
        <f>SUM(BK186:BK191)</f>
        <v>0</v>
      </c>
    </row>
    <row r="186" spans="2:65" s="1" customFormat="1" ht="38.25" customHeight="1">
      <c r="B186" s="40"/>
      <c r="C186" s="191" t="s">
        <v>537</v>
      </c>
      <c r="D186" s="191" t="s">
        <v>170</v>
      </c>
      <c r="E186" s="192" t="s">
        <v>538</v>
      </c>
      <c r="F186" s="193" t="s">
        <v>539</v>
      </c>
      <c r="G186" s="194" t="s">
        <v>173</v>
      </c>
      <c r="H186" s="195">
        <v>107.16</v>
      </c>
      <c r="I186" s="196"/>
      <c r="J186" s="197">
        <f>ROUND(I186*H186,2)</f>
        <v>0</v>
      </c>
      <c r="K186" s="193" t="s">
        <v>174</v>
      </c>
      <c r="L186" s="60"/>
      <c r="M186" s="198" t="s">
        <v>21</v>
      </c>
      <c r="N186" s="199" t="s">
        <v>42</v>
      </c>
      <c r="O186" s="41"/>
      <c r="P186" s="200">
        <f>O186*H186</f>
        <v>0</v>
      </c>
      <c r="Q186" s="200">
        <v>0</v>
      </c>
      <c r="R186" s="200">
        <f>Q186*H186</f>
        <v>0</v>
      </c>
      <c r="S186" s="200">
        <v>0</v>
      </c>
      <c r="T186" s="201">
        <f>S186*H186</f>
        <v>0</v>
      </c>
      <c r="AR186" s="23" t="s">
        <v>175</v>
      </c>
      <c r="AT186" s="23" t="s">
        <v>170</v>
      </c>
      <c r="AU186" s="23" t="s">
        <v>81</v>
      </c>
      <c r="AY186" s="23" t="s">
        <v>168</v>
      </c>
      <c r="BE186" s="202">
        <f>IF(N186="základní",J186,0)</f>
        <v>0</v>
      </c>
      <c r="BF186" s="202">
        <f>IF(N186="snížená",J186,0)</f>
        <v>0</v>
      </c>
      <c r="BG186" s="202">
        <f>IF(N186="zákl. přenesená",J186,0)</f>
        <v>0</v>
      </c>
      <c r="BH186" s="202">
        <f>IF(N186="sníž. přenesená",J186,0)</f>
        <v>0</v>
      </c>
      <c r="BI186" s="202">
        <f>IF(N186="nulová",J186,0)</f>
        <v>0</v>
      </c>
      <c r="BJ186" s="23" t="s">
        <v>79</v>
      </c>
      <c r="BK186" s="202">
        <f>ROUND(I186*H186,2)</f>
        <v>0</v>
      </c>
      <c r="BL186" s="23" t="s">
        <v>175</v>
      </c>
      <c r="BM186" s="23" t="s">
        <v>540</v>
      </c>
    </row>
    <row r="187" spans="2:65" s="1" customFormat="1" ht="67.5">
      <c r="B187" s="40"/>
      <c r="C187" s="62"/>
      <c r="D187" s="203" t="s">
        <v>177</v>
      </c>
      <c r="E187" s="62"/>
      <c r="F187" s="204" t="s">
        <v>541</v>
      </c>
      <c r="G187" s="62"/>
      <c r="H187" s="62"/>
      <c r="I187" s="162"/>
      <c r="J187" s="62"/>
      <c r="K187" s="62"/>
      <c r="L187" s="60"/>
      <c r="M187" s="205"/>
      <c r="N187" s="41"/>
      <c r="O187" s="41"/>
      <c r="P187" s="41"/>
      <c r="Q187" s="41"/>
      <c r="R187" s="41"/>
      <c r="S187" s="41"/>
      <c r="T187" s="77"/>
      <c r="AT187" s="23" t="s">
        <v>177</v>
      </c>
      <c r="AU187" s="23" t="s">
        <v>81</v>
      </c>
    </row>
    <row r="188" spans="2:65" s="1" customFormat="1" ht="38.25" customHeight="1">
      <c r="B188" s="40"/>
      <c r="C188" s="191" t="s">
        <v>542</v>
      </c>
      <c r="D188" s="191" t="s">
        <v>170</v>
      </c>
      <c r="E188" s="192" t="s">
        <v>543</v>
      </c>
      <c r="F188" s="193" t="s">
        <v>544</v>
      </c>
      <c r="G188" s="194" t="s">
        <v>173</v>
      </c>
      <c r="H188" s="195">
        <v>107.16</v>
      </c>
      <c r="I188" s="196"/>
      <c r="J188" s="197">
        <f>ROUND(I188*H188,2)</f>
        <v>0</v>
      </c>
      <c r="K188" s="193" t="s">
        <v>174</v>
      </c>
      <c r="L188" s="60"/>
      <c r="M188" s="198" t="s">
        <v>21</v>
      </c>
      <c r="N188" s="199" t="s">
        <v>42</v>
      </c>
      <c r="O188" s="41"/>
      <c r="P188" s="200">
        <f>O188*H188</f>
        <v>0</v>
      </c>
      <c r="Q188" s="200">
        <v>0</v>
      </c>
      <c r="R188" s="200">
        <f>Q188*H188</f>
        <v>0</v>
      </c>
      <c r="S188" s="200">
        <v>0</v>
      </c>
      <c r="T188" s="201">
        <f>S188*H188</f>
        <v>0</v>
      </c>
      <c r="AR188" s="23" t="s">
        <v>175</v>
      </c>
      <c r="AT188" s="23" t="s">
        <v>170</v>
      </c>
      <c r="AU188" s="23" t="s">
        <v>81</v>
      </c>
      <c r="AY188" s="23" t="s">
        <v>168</v>
      </c>
      <c r="BE188" s="202">
        <f>IF(N188="základní",J188,0)</f>
        <v>0</v>
      </c>
      <c r="BF188" s="202">
        <f>IF(N188="snížená",J188,0)</f>
        <v>0</v>
      </c>
      <c r="BG188" s="202">
        <f>IF(N188="zákl. přenesená",J188,0)</f>
        <v>0</v>
      </c>
      <c r="BH188" s="202">
        <f>IF(N188="sníž. přenesená",J188,0)</f>
        <v>0</v>
      </c>
      <c r="BI188" s="202">
        <f>IF(N188="nulová",J188,0)</f>
        <v>0</v>
      </c>
      <c r="BJ188" s="23" t="s">
        <v>79</v>
      </c>
      <c r="BK188" s="202">
        <f>ROUND(I188*H188,2)</f>
        <v>0</v>
      </c>
      <c r="BL188" s="23" t="s">
        <v>175</v>
      </c>
      <c r="BM188" s="23" t="s">
        <v>545</v>
      </c>
    </row>
    <row r="189" spans="2:65" s="1" customFormat="1" ht="67.5">
      <c r="B189" s="40"/>
      <c r="C189" s="62"/>
      <c r="D189" s="203" t="s">
        <v>177</v>
      </c>
      <c r="E189" s="62"/>
      <c r="F189" s="204" t="s">
        <v>541</v>
      </c>
      <c r="G189" s="62"/>
      <c r="H189" s="62"/>
      <c r="I189" s="162"/>
      <c r="J189" s="62"/>
      <c r="K189" s="62"/>
      <c r="L189" s="60"/>
      <c r="M189" s="205"/>
      <c r="N189" s="41"/>
      <c r="O189" s="41"/>
      <c r="P189" s="41"/>
      <c r="Q189" s="41"/>
      <c r="R189" s="41"/>
      <c r="S189" s="41"/>
      <c r="T189" s="77"/>
      <c r="AT189" s="23" t="s">
        <v>177</v>
      </c>
      <c r="AU189" s="23" t="s">
        <v>81</v>
      </c>
    </row>
    <row r="190" spans="2:65" s="1" customFormat="1" ht="38.25" customHeight="1">
      <c r="B190" s="40"/>
      <c r="C190" s="191" t="s">
        <v>546</v>
      </c>
      <c r="D190" s="191" t="s">
        <v>170</v>
      </c>
      <c r="E190" s="192" t="s">
        <v>547</v>
      </c>
      <c r="F190" s="193" t="s">
        <v>548</v>
      </c>
      <c r="G190" s="194" t="s">
        <v>173</v>
      </c>
      <c r="H190" s="195">
        <v>107.16</v>
      </c>
      <c r="I190" s="196"/>
      <c r="J190" s="197">
        <f>ROUND(I190*H190,2)</f>
        <v>0</v>
      </c>
      <c r="K190" s="193" t="s">
        <v>174</v>
      </c>
      <c r="L190" s="60"/>
      <c r="M190" s="198" t="s">
        <v>21</v>
      </c>
      <c r="N190" s="199" t="s">
        <v>42</v>
      </c>
      <c r="O190" s="41"/>
      <c r="P190" s="200">
        <f>O190*H190</f>
        <v>0</v>
      </c>
      <c r="Q190" s="200">
        <v>0</v>
      </c>
      <c r="R190" s="200">
        <f>Q190*H190</f>
        <v>0</v>
      </c>
      <c r="S190" s="200">
        <v>0</v>
      </c>
      <c r="T190" s="201">
        <f>S190*H190</f>
        <v>0</v>
      </c>
      <c r="AR190" s="23" t="s">
        <v>175</v>
      </c>
      <c r="AT190" s="23" t="s">
        <v>170</v>
      </c>
      <c r="AU190" s="23" t="s">
        <v>81</v>
      </c>
      <c r="AY190" s="23" t="s">
        <v>168</v>
      </c>
      <c r="BE190" s="202">
        <f>IF(N190="základní",J190,0)</f>
        <v>0</v>
      </c>
      <c r="BF190" s="202">
        <f>IF(N190="snížená",J190,0)</f>
        <v>0</v>
      </c>
      <c r="BG190" s="202">
        <f>IF(N190="zákl. přenesená",J190,0)</f>
        <v>0</v>
      </c>
      <c r="BH190" s="202">
        <f>IF(N190="sníž. přenesená",J190,0)</f>
        <v>0</v>
      </c>
      <c r="BI190" s="202">
        <f>IF(N190="nulová",J190,0)</f>
        <v>0</v>
      </c>
      <c r="BJ190" s="23" t="s">
        <v>79</v>
      </c>
      <c r="BK190" s="202">
        <f>ROUND(I190*H190,2)</f>
        <v>0</v>
      </c>
      <c r="BL190" s="23" t="s">
        <v>175</v>
      </c>
      <c r="BM190" s="23" t="s">
        <v>549</v>
      </c>
    </row>
    <row r="191" spans="2:65" s="1" customFormat="1" ht="27">
      <c r="B191" s="40"/>
      <c r="C191" s="62"/>
      <c r="D191" s="203" t="s">
        <v>177</v>
      </c>
      <c r="E191" s="62"/>
      <c r="F191" s="204" t="s">
        <v>550</v>
      </c>
      <c r="G191" s="62"/>
      <c r="H191" s="62"/>
      <c r="I191" s="162"/>
      <c r="J191" s="62"/>
      <c r="K191" s="62"/>
      <c r="L191" s="60"/>
      <c r="M191" s="205"/>
      <c r="N191" s="41"/>
      <c r="O191" s="41"/>
      <c r="P191" s="41"/>
      <c r="Q191" s="41"/>
      <c r="R191" s="41"/>
      <c r="S191" s="41"/>
      <c r="T191" s="77"/>
      <c r="AT191" s="23" t="s">
        <v>177</v>
      </c>
      <c r="AU191" s="23" t="s">
        <v>81</v>
      </c>
    </row>
    <row r="192" spans="2:65" s="10" customFormat="1" ht="29.85" customHeight="1">
      <c r="B192" s="175"/>
      <c r="C192" s="176"/>
      <c r="D192" s="177" t="s">
        <v>70</v>
      </c>
      <c r="E192" s="189" t="s">
        <v>317</v>
      </c>
      <c r="F192" s="189" t="s">
        <v>318</v>
      </c>
      <c r="G192" s="176"/>
      <c r="H192" s="176"/>
      <c r="I192" s="179"/>
      <c r="J192" s="190">
        <f>BK192</f>
        <v>0</v>
      </c>
      <c r="K192" s="176"/>
      <c r="L192" s="181"/>
      <c r="M192" s="182"/>
      <c r="N192" s="183"/>
      <c r="O192" s="183"/>
      <c r="P192" s="184">
        <f>SUM(P193:P194)</f>
        <v>0</v>
      </c>
      <c r="Q192" s="183"/>
      <c r="R192" s="184">
        <f>SUM(R193:R194)</f>
        <v>0</v>
      </c>
      <c r="S192" s="183"/>
      <c r="T192" s="185">
        <f>SUM(T193:T194)</f>
        <v>0</v>
      </c>
      <c r="AR192" s="186" t="s">
        <v>79</v>
      </c>
      <c r="AT192" s="187" t="s">
        <v>70</v>
      </c>
      <c r="AU192" s="187" t="s">
        <v>79</v>
      </c>
      <c r="AY192" s="186" t="s">
        <v>168</v>
      </c>
      <c r="BK192" s="188">
        <f>SUM(BK193:BK194)</f>
        <v>0</v>
      </c>
    </row>
    <row r="193" spans="2:65" s="1" customFormat="1" ht="25.5" customHeight="1">
      <c r="B193" s="40"/>
      <c r="C193" s="191" t="s">
        <v>551</v>
      </c>
      <c r="D193" s="191" t="s">
        <v>170</v>
      </c>
      <c r="E193" s="192" t="s">
        <v>552</v>
      </c>
      <c r="F193" s="193" t="s">
        <v>553</v>
      </c>
      <c r="G193" s="194" t="s">
        <v>235</v>
      </c>
      <c r="H193" s="195">
        <v>10</v>
      </c>
      <c r="I193" s="196"/>
      <c r="J193" s="197">
        <f>ROUND(I193*H193,2)</f>
        <v>0</v>
      </c>
      <c r="K193" s="193" t="s">
        <v>174</v>
      </c>
      <c r="L193" s="60"/>
      <c r="M193" s="198" t="s">
        <v>21</v>
      </c>
      <c r="N193" s="199" t="s">
        <v>42</v>
      </c>
      <c r="O193" s="41"/>
      <c r="P193" s="200">
        <f>O193*H193</f>
        <v>0</v>
      </c>
      <c r="Q193" s="200">
        <v>0</v>
      </c>
      <c r="R193" s="200">
        <f>Q193*H193</f>
        <v>0</v>
      </c>
      <c r="S193" s="200">
        <v>0</v>
      </c>
      <c r="T193" s="201">
        <f>S193*H193</f>
        <v>0</v>
      </c>
      <c r="AR193" s="23" t="s">
        <v>175</v>
      </c>
      <c r="AT193" s="23" t="s">
        <v>170</v>
      </c>
      <c r="AU193" s="23" t="s">
        <v>81</v>
      </c>
      <c r="AY193" s="23" t="s">
        <v>168</v>
      </c>
      <c r="BE193" s="202">
        <f>IF(N193="základní",J193,0)</f>
        <v>0</v>
      </c>
      <c r="BF193" s="202">
        <f>IF(N193="snížená",J193,0)</f>
        <v>0</v>
      </c>
      <c r="BG193" s="202">
        <f>IF(N193="zákl. přenesená",J193,0)</f>
        <v>0</v>
      </c>
      <c r="BH193" s="202">
        <f>IF(N193="sníž. přenesená",J193,0)</f>
        <v>0</v>
      </c>
      <c r="BI193" s="202">
        <f>IF(N193="nulová",J193,0)</f>
        <v>0</v>
      </c>
      <c r="BJ193" s="23" t="s">
        <v>79</v>
      </c>
      <c r="BK193" s="202">
        <f>ROUND(I193*H193,2)</f>
        <v>0</v>
      </c>
      <c r="BL193" s="23" t="s">
        <v>175</v>
      </c>
      <c r="BM193" s="23" t="s">
        <v>554</v>
      </c>
    </row>
    <row r="194" spans="2:65" s="1" customFormat="1" ht="81">
      <c r="B194" s="40"/>
      <c r="C194" s="62"/>
      <c r="D194" s="203" t="s">
        <v>177</v>
      </c>
      <c r="E194" s="62"/>
      <c r="F194" s="204" t="s">
        <v>555</v>
      </c>
      <c r="G194" s="62"/>
      <c r="H194" s="62"/>
      <c r="I194" s="162"/>
      <c r="J194" s="62"/>
      <c r="K194" s="62"/>
      <c r="L194" s="60"/>
      <c r="M194" s="205"/>
      <c r="N194" s="41"/>
      <c r="O194" s="41"/>
      <c r="P194" s="41"/>
      <c r="Q194" s="41"/>
      <c r="R194" s="41"/>
      <c r="S194" s="41"/>
      <c r="T194" s="77"/>
      <c r="AT194" s="23" t="s">
        <v>177</v>
      </c>
      <c r="AU194" s="23" t="s">
        <v>81</v>
      </c>
    </row>
    <row r="195" spans="2:65" s="10" customFormat="1" ht="29.85" customHeight="1">
      <c r="B195" s="175"/>
      <c r="C195" s="176"/>
      <c r="D195" s="177" t="s">
        <v>70</v>
      </c>
      <c r="E195" s="189" t="s">
        <v>355</v>
      </c>
      <c r="F195" s="189" t="s">
        <v>356</v>
      </c>
      <c r="G195" s="176"/>
      <c r="H195" s="176"/>
      <c r="I195" s="179"/>
      <c r="J195" s="190">
        <f>BK195</f>
        <v>0</v>
      </c>
      <c r="K195" s="176"/>
      <c r="L195" s="181"/>
      <c r="M195" s="182"/>
      <c r="N195" s="183"/>
      <c r="O195" s="183"/>
      <c r="P195" s="184">
        <f>SUM(P196:P197)</f>
        <v>0</v>
      </c>
      <c r="Q195" s="183"/>
      <c r="R195" s="184">
        <f>SUM(R196:R197)</f>
        <v>0</v>
      </c>
      <c r="S195" s="183"/>
      <c r="T195" s="185">
        <f>SUM(T196:T197)</f>
        <v>0</v>
      </c>
      <c r="AR195" s="186" t="s">
        <v>79</v>
      </c>
      <c r="AT195" s="187" t="s">
        <v>70</v>
      </c>
      <c r="AU195" s="187" t="s">
        <v>79</v>
      </c>
      <c r="AY195" s="186" t="s">
        <v>168</v>
      </c>
      <c r="BK195" s="188">
        <f>SUM(BK196:BK197)</f>
        <v>0</v>
      </c>
    </row>
    <row r="196" spans="2:65" s="1" customFormat="1" ht="38.25" customHeight="1">
      <c r="B196" s="40"/>
      <c r="C196" s="191" t="s">
        <v>556</v>
      </c>
      <c r="D196" s="191" t="s">
        <v>170</v>
      </c>
      <c r="E196" s="192" t="s">
        <v>557</v>
      </c>
      <c r="F196" s="193" t="s">
        <v>558</v>
      </c>
      <c r="G196" s="194" t="s">
        <v>235</v>
      </c>
      <c r="H196" s="195">
        <v>156.94999999999999</v>
      </c>
      <c r="I196" s="196"/>
      <c r="J196" s="197">
        <f>ROUND(I196*H196,2)</f>
        <v>0</v>
      </c>
      <c r="K196" s="193" t="s">
        <v>174</v>
      </c>
      <c r="L196" s="60"/>
      <c r="M196" s="198" t="s">
        <v>21</v>
      </c>
      <c r="N196" s="199" t="s">
        <v>42</v>
      </c>
      <c r="O196" s="41"/>
      <c r="P196" s="200">
        <f>O196*H196</f>
        <v>0</v>
      </c>
      <c r="Q196" s="200">
        <v>0</v>
      </c>
      <c r="R196" s="200">
        <f>Q196*H196</f>
        <v>0</v>
      </c>
      <c r="S196" s="200">
        <v>0</v>
      </c>
      <c r="T196" s="201">
        <f>S196*H196</f>
        <v>0</v>
      </c>
      <c r="AR196" s="23" t="s">
        <v>175</v>
      </c>
      <c r="AT196" s="23" t="s">
        <v>170</v>
      </c>
      <c r="AU196" s="23" t="s">
        <v>81</v>
      </c>
      <c r="AY196" s="23" t="s">
        <v>168</v>
      </c>
      <c r="BE196" s="202">
        <f>IF(N196="základní",J196,0)</f>
        <v>0</v>
      </c>
      <c r="BF196" s="202">
        <f>IF(N196="snížená",J196,0)</f>
        <v>0</v>
      </c>
      <c r="BG196" s="202">
        <f>IF(N196="zákl. přenesená",J196,0)</f>
        <v>0</v>
      </c>
      <c r="BH196" s="202">
        <f>IF(N196="sníž. přenesená",J196,0)</f>
        <v>0</v>
      </c>
      <c r="BI196" s="202">
        <f>IF(N196="nulová",J196,0)</f>
        <v>0</v>
      </c>
      <c r="BJ196" s="23" t="s">
        <v>79</v>
      </c>
      <c r="BK196" s="202">
        <f>ROUND(I196*H196,2)</f>
        <v>0</v>
      </c>
      <c r="BL196" s="23" t="s">
        <v>175</v>
      </c>
      <c r="BM196" s="23" t="s">
        <v>559</v>
      </c>
    </row>
    <row r="197" spans="2:65" s="1" customFormat="1" ht="81">
      <c r="B197" s="40"/>
      <c r="C197" s="62"/>
      <c r="D197" s="203" t="s">
        <v>177</v>
      </c>
      <c r="E197" s="62"/>
      <c r="F197" s="204" t="s">
        <v>560</v>
      </c>
      <c r="G197" s="62"/>
      <c r="H197" s="62"/>
      <c r="I197" s="162"/>
      <c r="J197" s="62"/>
      <c r="K197" s="62"/>
      <c r="L197" s="60"/>
      <c r="M197" s="205"/>
      <c r="N197" s="41"/>
      <c r="O197" s="41"/>
      <c r="P197" s="41"/>
      <c r="Q197" s="41"/>
      <c r="R197" s="41"/>
      <c r="S197" s="41"/>
      <c r="T197" s="77"/>
      <c r="AT197" s="23" t="s">
        <v>177</v>
      </c>
      <c r="AU197" s="23" t="s">
        <v>81</v>
      </c>
    </row>
    <row r="198" spans="2:65" s="10" customFormat="1" ht="37.35" customHeight="1">
      <c r="B198" s="175"/>
      <c r="C198" s="176"/>
      <c r="D198" s="177" t="s">
        <v>70</v>
      </c>
      <c r="E198" s="178" t="s">
        <v>561</v>
      </c>
      <c r="F198" s="178" t="s">
        <v>562</v>
      </c>
      <c r="G198" s="176"/>
      <c r="H198" s="176"/>
      <c r="I198" s="179"/>
      <c r="J198" s="180">
        <f>BK198</f>
        <v>0</v>
      </c>
      <c r="K198" s="176"/>
      <c r="L198" s="181"/>
      <c r="M198" s="182"/>
      <c r="N198" s="183"/>
      <c r="O198" s="183"/>
      <c r="P198" s="184">
        <f>P199+P220+P232+P237+P242+P255+P263+P265+P271</f>
        <v>0</v>
      </c>
      <c r="Q198" s="183"/>
      <c r="R198" s="184">
        <f>R199+R220+R232+R237+R242+R255+R263+R265+R271</f>
        <v>3.2066067</v>
      </c>
      <c r="S198" s="183"/>
      <c r="T198" s="185">
        <f>T199+T220+T232+T237+T242+T255+T263+T265+T271</f>
        <v>0</v>
      </c>
      <c r="AR198" s="186" t="s">
        <v>81</v>
      </c>
      <c r="AT198" s="187" t="s">
        <v>70</v>
      </c>
      <c r="AU198" s="187" t="s">
        <v>71</v>
      </c>
      <c r="AY198" s="186" t="s">
        <v>168</v>
      </c>
      <c r="BK198" s="188">
        <f>BK199+BK220+BK232+BK237+BK242+BK255+BK263+BK265+BK271</f>
        <v>0</v>
      </c>
    </row>
    <row r="199" spans="2:65" s="10" customFormat="1" ht="19.899999999999999" customHeight="1">
      <c r="B199" s="175"/>
      <c r="C199" s="176"/>
      <c r="D199" s="177" t="s">
        <v>70</v>
      </c>
      <c r="E199" s="189" t="s">
        <v>563</v>
      </c>
      <c r="F199" s="189" t="s">
        <v>564</v>
      </c>
      <c r="G199" s="176"/>
      <c r="H199" s="176"/>
      <c r="I199" s="179"/>
      <c r="J199" s="190">
        <f>BK199</f>
        <v>0</v>
      </c>
      <c r="K199" s="176"/>
      <c r="L199" s="181"/>
      <c r="M199" s="182"/>
      <c r="N199" s="183"/>
      <c r="O199" s="183"/>
      <c r="P199" s="184">
        <f>SUM(P200:P219)</f>
        <v>0</v>
      </c>
      <c r="Q199" s="183"/>
      <c r="R199" s="184">
        <f>SUM(R200:R219)</f>
        <v>5.3120000000000007E-2</v>
      </c>
      <c r="S199" s="183"/>
      <c r="T199" s="185">
        <f>SUM(T200:T219)</f>
        <v>0</v>
      </c>
      <c r="AR199" s="186" t="s">
        <v>81</v>
      </c>
      <c r="AT199" s="187" t="s">
        <v>70</v>
      </c>
      <c r="AU199" s="187" t="s">
        <v>79</v>
      </c>
      <c r="AY199" s="186" t="s">
        <v>168</v>
      </c>
      <c r="BK199" s="188">
        <f>SUM(BK200:BK219)</f>
        <v>0</v>
      </c>
    </row>
    <row r="200" spans="2:65" s="1" customFormat="1" ht="38.25" customHeight="1">
      <c r="B200" s="40"/>
      <c r="C200" s="191" t="s">
        <v>565</v>
      </c>
      <c r="D200" s="191" t="s">
        <v>170</v>
      </c>
      <c r="E200" s="192" t="s">
        <v>566</v>
      </c>
      <c r="F200" s="193" t="s">
        <v>567</v>
      </c>
      <c r="G200" s="194" t="s">
        <v>173</v>
      </c>
      <c r="H200" s="195">
        <v>95</v>
      </c>
      <c r="I200" s="196"/>
      <c r="J200" s="197">
        <f>ROUND(I200*H200,2)</f>
        <v>0</v>
      </c>
      <c r="K200" s="193" t="s">
        <v>174</v>
      </c>
      <c r="L200" s="60"/>
      <c r="M200" s="198" t="s">
        <v>21</v>
      </c>
      <c r="N200" s="199" t="s">
        <v>42</v>
      </c>
      <c r="O200" s="41"/>
      <c r="P200" s="200">
        <f>O200*H200</f>
        <v>0</v>
      </c>
      <c r="Q200" s="200">
        <v>0</v>
      </c>
      <c r="R200" s="200">
        <f>Q200*H200</f>
        <v>0</v>
      </c>
      <c r="S200" s="200">
        <v>0</v>
      </c>
      <c r="T200" s="201">
        <f>S200*H200</f>
        <v>0</v>
      </c>
      <c r="AR200" s="23" t="s">
        <v>427</v>
      </c>
      <c r="AT200" s="23" t="s">
        <v>170</v>
      </c>
      <c r="AU200" s="23" t="s">
        <v>81</v>
      </c>
      <c r="AY200" s="23" t="s">
        <v>168</v>
      </c>
      <c r="BE200" s="202">
        <f>IF(N200="základní",J200,0)</f>
        <v>0</v>
      </c>
      <c r="BF200" s="202">
        <f>IF(N200="snížená",J200,0)</f>
        <v>0</v>
      </c>
      <c r="BG200" s="202">
        <f>IF(N200="zákl. přenesená",J200,0)</f>
        <v>0</v>
      </c>
      <c r="BH200" s="202">
        <f>IF(N200="sníž. přenesená",J200,0)</f>
        <v>0</v>
      </c>
      <c r="BI200" s="202">
        <f>IF(N200="nulová",J200,0)</f>
        <v>0</v>
      </c>
      <c r="BJ200" s="23" t="s">
        <v>79</v>
      </c>
      <c r="BK200" s="202">
        <f>ROUND(I200*H200,2)</f>
        <v>0</v>
      </c>
      <c r="BL200" s="23" t="s">
        <v>427</v>
      </c>
      <c r="BM200" s="23" t="s">
        <v>568</v>
      </c>
    </row>
    <row r="201" spans="2:65" s="1" customFormat="1" ht="40.5">
      <c r="B201" s="40"/>
      <c r="C201" s="62"/>
      <c r="D201" s="203" t="s">
        <v>177</v>
      </c>
      <c r="E201" s="62"/>
      <c r="F201" s="204" t="s">
        <v>569</v>
      </c>
      <c r="G201" s="62"/>
      <c r="H201" s="62"/>
      <c r="I201" s="162"/>
      <c r="J201" s="62"/>
      <c r="K201" s="62"/>
      <c r="L201" s="60"/>
      <c r="M201" s="205"/>
      <c r="N201" s="41"/>
      <c r="O201" s="41"/>
      <c r="P201" s="41"/>
      <c r="Q201" s="41"/>
      <c r="R201" s="41"/>
      <c r="S201" s="41"/>
      <c r="T201" s="77"/>
      <c r="AT201" s="23" t="s">
        <v>177</v>
      </c>
      <c r="AU201" s="23" t="s">
        <v>81</v>
      </c>
    </row>
    <row r="202" spans="2:65" s="1" customFormat="1" ht="38.25" customHeight="1">
      <c r="B202" s="40"/>
      <c r="C202" s="191" t="s">
        <v>570</v>
      </c>
      <c r="D202" s="191" t="s">
        <v>170</v>
      </c>
      <c r="E202" s="192" t="s">
        <v>571</v>
      </c>
      <c r="F202" s="193" t="s">
        <v>572</v>
      </c>
      <c r="G202" s="194" t="s">
        <v>173</v>
      </c>
      <c r="H202" s="195">
        <v>37.799999999999997</v>
      </c>
      <c r="I202" s="196"/>
      <c r="J202" s="197">
        <f>ROUND(I202*H202,2)</f>
        <v>0</v>
      </c>
      <c r="K202" s="193" t="s">
        <v>174</v>
      </c>
      <c r="L202" s="60"/>
      <c r="M202" s="198" t="s">
        <v>21</v>
      </c>
      <c r="N202" s="199" t="s">
        <v>42</v>
      </c>
      <c r="O202" s="41"/>
      <c r="P202" s="200">
        <f>O202*H202</f>
        <v>0</v>
      </c>
      <c r="Q202" s="200">
        <v>0</v>
      </c>
      <c r="R202" s="200">
        <f>Q202*H202</f>
        <v>0</v>
      </c>
      <c r="S202" s="200">
        <v>0</v>
      </c>
      <c r="T202" s="201">
        <f>S202*H202</f>
        <v>0</v>
      </c>
      <c r="AR202" s="23" t="s">
        <v>427</v>
      </c>
      <c r="AT202" s="23" t="s">
        <v>170</v>
      </c>
      <c r="AU202" s="23" t="s">
        <v>81</v>
      </c>
      <c r="AY202" s="23" t="s">
        <v>168</v>
      </c>
      <c r="BE202" s="202">
        <f>IF(N202="základní",J202,0)</f>
        <v>0</v>
      </c>
      <c r="BF202" s="202">
        <f>IF(N202="snížená",J202,0)</f>
        <v>0</v>
      </c>
      <c r="BG202" s="202">
        <f>IF(N202="zákl. přenesená",J202,0)</f>
        <v>0</v>
      </c>
      <c r="BH202" s="202">
        <f>IF(N202="sníž. přenesená",J202,0)</f>
        <v>0</v>
      </c>
      <c r="BI202" s="202">
        <f>IF(N202="nulová",J202,0)</f>
        <v>0</v>
      </c>
      <c r="BJ202" s="23" t="s">
        <v>79</v>
      </c>
      <c r="BK202" s="202">
        <f>ROUND(I202*H202,2)</f>
        <v>0</v>
      </c>
      <c r="BL202" s="23" t="s">
        <v>427</v>
      </c>
      <c r="BM202" s="23" t="s">
        <v>573</v>
      </c>
    </row>
    <row r="203" spans="2:65" s="1" customFormat="1" ht="40.5">
      <c r="B203" s="40"/>
      <c r="C203" s="62"/>
      <c r="D203" s="203" t="s">
        <v>177</v>
      </c>
      <c r="E203" s="62"/>
      <c r="F203" s="204" t="s">
        <v>569</v>
      </c>
      <c r="G203" s="62"/>
      <c r="H203" s="62"/>
      <c r="I203" s="162"/>
      <c r="J203" s="62"/>
      <c r="K203" s="62"/>
      <c r="L203" s="60"/>
      <c r="M203" s="205"/>
      <c r="N203" s="41"/>
      <c r="O203" s="41"/>
      <c r="P203" s="41"/>
      <c r="Q203" s="41"/>
      <c r="R203" s="41"/>
      <c r="S203" s="41"/>
      <c r="T203" s="77"/>
      <c r="AT203" s="23" t="s">
        <v>177</v>
      </c>
      <c r="AU203" s="23" t="s">
        <v>81</v>
      </c>
    </row>
    <row r="204" spans="2:65" s="1" customFormat="1" ht="16.5" customHeight="1">
      <c r="B204" s="40"/>
      <c r="C204" s="191" t="s">
        <v>574</v>
      </c>
      <c r="D204" s="191" t="s">
        <v>170</v>
      </c>
      <c r="E204" s="192" t="s">
        <v>575</v>
      </c>
      <c r="F204" s="193" t="s">
        <v>576</v>
      </c>
      <c r="G204" s="194" t="s">
        <v>173</v>
      </c>
      <c r="H204" s="195">
        <v>13.8</v>
      </c>
      <c r="I204" s="196"/>
      <c r="J204" s="197">
        <f>ROUND(I204*H204,2)</f>
        <v>0</v>
      </c>
      <c r="K204" s="193" t="s">
        <v>21</v>
      </c>
      <c r="L204" s="60"/>
      <c r="M204" s="198" t="s">
        <v>21</v>
      </c>
      <c r="N204" s="199" t="s">
        <v>42</v>
      </c>
      <c r="O204" s="41"/>
      <c r="P204" s="200">
        <f>O204*H204</f>
        <v>0</v>
      </c>
      <c r="Q204" s="200">
        <v>0</v>
      </c>
      <c r="R204" s="200">
        <f>Q204*H204</f>
        <v>0</v>
      </c>
      <c r="S204" s="200">
        <v>0</v>
      </c>
      <c r="T204" s="201">
        <f>S204*H204</f>
        <v>0</v>
      </c>
      <c r="AR204" s="23" t="s">
        <v>427</v>
      </c>
      <c r="AT204" s="23" t="s">
        <v>170</v>
      </c>
      <c r="AU204" s="23" t="s">
        <v>81</v>
      </c>
      <c r="AY204" s="23" t="s">
        <v>168</v>
      </c>
      <c r="BE204" s="202">
        <f>IF(N204="základní",J204,0)</f>
        <v>0</v>
      </c>
      <c r="BF204" s="202">
        <f>IF(N204="snížená",J204,0)</f>
        <v>0</v>
      </c>
      <c r="BG204" s="202">
        <f>IF(N204="zákl. přenesená",J204,0)</f>
        <v>0</v>
      </c>
      <c r="BH204" s="202">
        <f>IF(N204="sníž. přenesená",J204,0)</f>
        <v>0</v>
      </c>
      <c r="BI204" s="202">
        <f>IF(N204="nulová",J204,0)</f>
        <v>0</v>
      </c>
      <c r="BJ204" s="23" t="s">
        <v>79</v>
      </c>
      <c r="BK204" s="202">
        <f>ROUND(I204*H204,2)</f>
        <v>0</v>
      </c>
      <c r="BL204" s="23" t="s">
        <v>427</v>
      </c>
      <c r="BM204" s="23" t="s">
        <v>577</v>
      </c>
    </row>
    <row r="205" spans="2:65" s="1" customFormat="1" ht="40.5">
      <c r="B205" s="40"/>
      <c r="C205" s="62"/>
      <c r="D205" s="203" t="s">
        <v>177</v>
      </c>
      <c r="E205" s="62"/>
      <c r="F205" s="204" t="s">
        <v>569</v>
      </c>
      <c r="G205" s="62"/>
      <c r="H205" s="62"/>
      <c r="I205" s="162"/>
      <c r="J205" s="62"/>
      <c r="K205" s="62"/>
      <c r="L205" s="60"/>
      <c r="M205" s="205"/>
      <c r="N205" s="41"/>
      <c r="O205" s="41"/>
      <c r="P205" s="41"/>
      <c r="Q205" s="41"/>
      <c r="R205" s="41"/>
      <c r="S205" s="41"/>
      <c r="T205" s="77"/>
      <c r="AT205" s="23" t="s">
        <v>177</v>
      </c>
      <c r="AU205" s="23" t="s">
        <v>81</v>
      </c>
    </row>
    <row r="206" spans="2:65" s="1" customFormat="1" ht="25.5" customHeight="1">
      <c r="B206" s="40"/>
      <c r="C206" s="191" t="s">
        <v>578</v>
      </c>
      <c r="D206" s="191" t="s">
        <v>170</v>
      </c>
      <c r="E206" s="192" t="s">
        <v>579</v>
      </c>
      <c r="F206" s="193" t="s">
        <v>580</v>
      </c>
      <c r="G206" s="194" t="s">
        <v>173</v>
      </c>
      <c r="H206" s="195">
        <v>45</v>
      </c>
      <c r="I206" s="196"/>
      <c r="J206" s="197">
        <f>ROUND(I206*H206,2)</f>
        <v>0</v>
      </c>
      <c r="K206" s="193" t="s">
        <v>21</v>
      </c>
      <c r="L206" s="60"/>
      <c r="M206" s="198" t="s">
        <v>21</v>
      </c>
      <c r="N206" s="199" t="s">
        <v>42</v>
      </c>
      <c r="O206" s="41"/>
      <c r="P206" s="200">
        <f>O206*H206</f>
        <v>0</v>
      </c>
      <c r="Q206" s="200">
        <v>0</v>
      </c>
      <c r="R206" s="200">
        <f>Q206*H206</f>
        <v>0</v>
      </c>
      <c r="S206" s="200">
        <v>0</v>
      </c>
      <c r="T206" s="201">
        <f>S206*H206</f>
        <v>0</v>
      </c>
      <c r="AR206" s="23" t="s">
        <v>427</v>
      </c>
      <c r="AT206" s="23" t="s">
        <v>170</v>
      </c>
      <c r="AU206" s="23" t="s">
        <v>81</v>
      </c>
      <c r="AY206" s="23" t="s">
        <v>168</v>
      </c>
      <c r="BE206" s="202">
        <f>IF(N206="základní",J206,0)</f>
        <v>0</v>
      </c>
      <c r="BF206" s="202">
        <f>IF(N206="snížená",J206,0)</f>
        <v>0</v>
      </c>
      <c r="BG206" s="202">
        <f>IF(N206="zákl. přenesená",J206,0)</f>
        <v>0</v>
      </c>
      <c r="BH206" s="202">
        <f>IF(N206="sníž. přenesená",J206,0)</f>
        <v>0</v>
      </c>
      <c r="BI206" s="202">
        <f>IF(N206="nulová",J206,0)</f>
        <v>0</v>
      </c>
      <c r="BJ206" s="23" t="s">
        <v>79</v>
      </c>
      <c r="BK206" s="202">
        <f>ROUND(I206*H206,2)</f>
        <v>0</v>
      </c>
      <c r="BL206" s="23" t="s">
        <v>427</v>
      </c>
      <c r="BM206" s="23" t="s">
        <v>581</v>
      </c>
    </row>
    <row r="207" spans="2:65" s="1" customFormat="1" ht="40.5">
      <c r="B207" s="40"/>
      <c r="C207" s="62"/>
      <c r="D207" s="203" t="s">
        <v>177</v>
      </c>
      <c r="E207" s="62"/>
      <c r="F207" s="204" t="s">
        <v>582</v>
      </c>
      <c r="G207" s="62"/>
      <c r="H207" s="62"/>
      <c r="I207" s="162"/>
      <c r="J207" s="62"/>
      <c r="K207" s="62"/>
      <c r="L207" s="60"/>
      <c r="M207" s="205"/>
      <c r="N207" s="41"/>
      <c r="O207" s="41"/>
      <c r="P207" s="41"/>
      <c r="Q207" s="41"/>
      <c r="R207" s="41"/>
      <c r="S207" s="41"/>
      <c r="T207" s="77"/>
      <c r="AT207" s="23" t="s">
        <v>177</v>
      </c>
      <c r="AU207" s="23" t="s">
        <v>81</v>
      </c>
    </row>
    <row r="208" spans="2:65" s="1" customFormat="1" ht="25.5" customHeight="1">
      <c r="B208" s="40"/>
      <c r="C208" s="191" t="s">
        <v>583</v>
      </c>
      <c r="D208" s="191" t="s">
        <v>170</v>
      </c>
      <c r="E208" s="192" t="s">
        <v>584</v>
      </c>
      <c r="F208" s="193" t="s">
        <v>585</v>
      </c>
      <c r="G208" s="194" t="s">
        <v>173</v>
      </c>
      <c r="H208" s="195">
        <v>13.7</v>
      </c>
      <c r="I208" s="196"/>
      <c r="J208" s="197">
        <f>ROUND(I208*H208,2)</f>
        <v>0</v>
      </c>
      <c r="K208" s="193" t="s">
        <v>21</v>
      </c>
      <c r="L208" s="60"/>
      <c r="M208" s="198" t="s">
        <v>21</v>
      </c>
      <c r="N208" s="199" t="s">
        <v>42</v>
      </c>
      <c r="O208" s="41"/>
      <c r="P208" s="200">
        <f>O208*H208</f>
        <v>0</v>
      </c>
      <c r="Q208" s="200">
        <v>0</v>
      </c>
      <c r="R208" s="200">
        <f>Q208*H208</f>
        <v>0</v>
      </c>
      <c r="S208" s="200">
        <v>0</v>
      </c>
      <c r="T208" s="201">
        <f>S208*H208</f>
        <v>0</v>
      </c>
      <c r="AR208" s="23" t="s">
        <v>427</v>
      </c>
      <c r="AT208" s="23" t="s">
        <v>170</v>
      </c>
      <c r="AU208" s="23" t="s">
        <v>81</v>
      </c>
      <c r="AY208" s="23" t="s">
        <v>168</v>
      </c>
      <c r="BE208" s="202">
        <f>IF(N208="základní",J208,0)</f>
        <v>0</v>
      </c>
      <c r="BF208" s="202">
        <f>IF(N208="snížená",J208,0)</f>
        <v>0</v>
      </c>
      <c r="BG208" s="202">
        <f>IF(N208="zákl. přenesená",J208,0)</f>
        <v>0</v>
      </c>
      <c r="BH208" s="202">
        <f>IF(N208="sníž. přenesená",J208,0)</f>
        <v>0</v>
      </c>
      <c r="BI208" s="202">
        <f>IF(N208="nulová",J208,0)</f>
        <v>0</v>
      </c>
      <c r="BJ208" s="23" t="s">
        <v>79</v>
      </c>
      <c r="BK208" s="202">
        <f>ROUND(I208*H208,2)</f>
        <v>0</v>
      </c>
      <c r="BL208" s="23" t="s">
        <v>427</v>
      </c>
      <c r="BM208" s="23" t="s">
        <v>586</v>
      </c>
    </row>
    <row r="209" spans="2:65" s="1" customFormat="1" ht="40.5">
      <c r="B209" s="40"/>
      <c r="C209" s="62"/>
      <c r="D209" s="203" t="s">
        <v>177</v>
      </c>
      <c r="E209" s="62"/>
      <c r="F209" s="204" t="s">
        <v>582</v>
      </c>
      <c r="G209" s="62"/>
      <c r="H209" s="62"/>
      <c r="I209" s="162"/>
      <c r="J209" s="62"/>
      <c r="K209" s="62"/>
      <c r="L209" s="60"/>
      <c r="M209" s="205"/>
      <c r="N209" s="41"/>
      <c r="O209" s="41"/>
      <c r="P209" s="41"/>
      <c r="Q209" s="41"/>
      <c r="R209" s="41"/>
      <c r="S209" s="41"/>
      <c r="T209" s="77"/>
      <c r="AT209" s="23" t="s">
        <v>177</v>
      </c>
      <c r="AU209" s="23" t="s">
        <v>81</v>
      </c>
    </row>
    <row r="210" spans="2:65" s="1" customFormat="1" ht="25.5" customHeight="1">
      <c r="B210" s="40"/>
      <c r="C210" s="191" t="s">
        <v>587</v>
      </c>
      <c r="D210" s="191" t="s">
        <v>170</v>
      </c>
      <c r="E210" s="192" t="s">
        <v>588</v>
      </c>
      <c r="F210" s="193" t="s">
        <v>589</v>
      </c>
      <c r="G210" s="194" t="s">
        <v>173</v>
      </c>
      <c r="H210" s="195">
        <v>50</v>
      </c>
      <c r="I210" s="196"/>
      <c r="J210" s="197">
        <f>ROUND(I210*H210,2)</f>
        <v>0</v>
      </c>
      <c r="K210" s="193" t="s">
        <v>174</v>
      </c>
      <c r="L210" s="60"/>
      <c r="M210" s="198" t="s">
        <v>21</v>
      </c>
      <c r="N210" s="199" t="s">
        <v>42</v>
      </c>
      <c r="O210" s="41"/>
      <c r="P210" s="200">
        <f>O210*H210</f>
        <v>0</v>
      </c>
      <c r="Q210" s="200">
        <v>4.0000000000000002E-4</v>
      </c>
      <c r="R210" s="200">
        <f>Q210*H210</f>
        <v>0.02</v>
      </c>
      <c r="S210" s="200">
        <v>0</v>
      </c>
      <c r="T210" s="201">
        <f>S210*H210</f>
        <v>0</v>
      </c>
      <c r="AR210" s="23" t="s">
        <v>427</v>
      </c>
      <c r="AT210" s="23" t="s">
        <v>170</v>
      </c>
      <c r="AU210" s="23" t="s">
        <v>81</v>
      </c>
      <c r="AY210" s="23" t="s">
        <v>168</v>
      </c>
      <c r="BE210" s="202">
        <f>IF(N210="základní",J210,0)</f>
        <v>0</v>
      </c>
      <c r="BF210" s="202">
        <f>IF(N210="snížená",J210,0)</f>
        <v>0</v>
      </c>
      <c r="BG210" s="202">
        <f>IF(N210="zákl. přenesená",J210,0)</f>
        <v>0</v>
      </c>
      <c r="BH210" s="202">
        <f>IF(N210="sníž. přenesená",J210,0)</f>
        <v>0</v>
      </c>
      <c r="BI210" s="202">
        <f>IF(N210="nulová",J210,0)</f>
        <v>0</v>
      </c>
      <c r="BJ210" s="23" t="s">
        <v>79</v>
      </c>
      <c r="BK210" s="202">
        <f>ROUND(I210*H210,2)</f>
        <v>0</v>
      </c>
      <c r="BL210" s="23" t="s">
        <v>427</v>
      </c>
      <c r="BM210" s="23" t="s">
        <v>590</v>
      </c>
    </row>
    <row r="211" spans="2:65" s="1" customFormat="1" ht="40.5">
      <c r="B211" s="40"/>
      <c r="C211" s="62"/>
      <c r="D211" s="203" t="s">
        <v>177</v>
      </c>
      <c r="E211" s="62"/>
      <c r="F211" s="204" t="s">
        <v>591</v>
      </c>
      <c r="G211" s="62"/>
      <c r="H211" s="62"/>
      <c r="I211" s="162"/>
      <c r="J211" s="62"/>
      <c r="K211" s="62"/>
      <c r="L211" s="60"/>
      <c r="M211" s="205"/>
      <c r="N211" s="41"/>
      <c r="O211" s="41"/>
      <c r="P211" s="41"/>
      <c r="Q211" s="41"/>
      <c r="R211" s="41"/>
      <c r="S211" s="41"/>
      <c r="T211" s="77"/>
      <c r="AT211" s="23" t="s">
        <v>177</v>
      </c>
      <c r="AU211" s="23" t="s">
        <v>81</v>
      </c>
    </row>
    <row r="212" spans="2:65" s="1" customFormat="1" ht="25.5" customHeight="1">
      <c r="B212" s="40"/>
      <c r="C212" s="191" t="s">
        <v>592</v>
      </c>
      <c r="D212" s="191" t="s">
        <v>170</v>
      </c>
      <c r="E212" s="192" t="s">
        <v>593</v>
      </c>
      <c r="F212" s="193" t="s">
        <v>594</v>
      </c>
      <c r="G212" s="194" t="s">
        <v>173</v>
      </c>
      <c r="H212" s="195">
        <v>45</v>
      </c>
      <c r="I212" s="196"/>
      <c r="J212" s="197">
        <f>ROUND(I212*H212,2)</f>
        <v>0</v>
      </c>
      <c r="K212" s="193" t="s">
        <v>21</v>
      </c>
      <c r="L212" s="60"/>
      <c r="M212" s="198" t="s">
        <v>21</v>
      </c>
      <c r="N212" s="199" t="s">
        <v>42</v>
      </c>
      <c r="O212" s="41"/>
      <c r="P212" s="200">
        <f>O212*H212</f>
        <v>0</v>
      </c>
      <c r="Q212" s="200">
        <v>4.0000000000000002E-4</v>
      </c>
      <c r="R212" s="200">
        <f>Q212*H212</f>
        <v>1.8000000000000002E-2</v>
      </c>
      <c r="S212" s="200">
        <v>0</v>
      </c>
      <c r="T212" s="201">
        <f>S212*H212</f>
        <v>0</v>
      </c>
      <c r="AR212" s="23" t="s">
        <v>427</v>
      </c>
      <c r="AT212" s="23" t="s">
        <v>170</v>
      </c>
      <c r="AU212" s="23" t="s">
        <v>81</v>
      </c>
      <c r="AY212" s="23" t="s">
        <v>168</v>
      </c>
      <c r="BE212" s="202">
        <f>IF(N212="základní",J212,0)</f>
        <v>0</v>
      </c>
      <c r="BF212" s="202">
        <f>IF(N212="snížená",J212,0)</f>
        <v>0</v>
      </c>
      <c r="BG212" s="202">
        <f>IF(N212="zákl. přenesená",J212,0)</f>
        <v>0</v>
      </c>
      <c r="BH212" s="202">
        <f>IF(N212="sníž. přenesená",J212,0)</f>
        <v>0</v>
      </c>
      <c r="BI212" s="202">
        <f>IF(N212="nulová",J212,0)</f>
        <v>0</v>
      </c>
      <c r="BJ212" s="23" t="s">
        <v>79</v>
      </c>
      <c r="BK212" s="202">
        <f>ROUND(I212*H212,2)</f>
        <v>0</v>
      </c>
      <c r="BL212" s="23" t="s">
        <v>427</v>
      </c>
      <c r="BM212" s="23" t="s">
        <v>595</v>
      </c>
    </row>
    <row r="213" spans="2:65" s="1" customFormat="1" ht="40.5">
      <c r="B213" s="40"/>
      <c r="C213" s="62"/>
      <c r="D213" s="203" t="s">
        <v>177</v>
      </c>
      <c r="E213" s="62"/>
      <c r="F213" s="204" t="s">
        <v>591</v>
      </c>
      <c r="G213" s="62"/>
      <c r="H213" s="62"/>
      <c r="I213" s="162"/>
      <c r="J213" s="62"/>
      <c r="K213" s="62"/>
      <c r="L213" s="60"/>
      <c r="M213" s="205"/>
      <c r="N213" s="41"/>
      <c r="O213" s="41"/>
      <c r="P213" s="41"/>
      <c r="Q213" s="41"/>
      <c r="R213" s="41"/>
      <c r="S213" s="41"/>
      <c r="T213" s="77"/>
      <c r="AT213" s="23" t="s">
        <v>177</v>
      </c>
      <c r="AU213" s="23" t="s">
        <v>81</v>
      </c>
    </row>
    <row r="214" spans="2:65" s="1" customFormat="1" ht="25.5" customHeight="1">
      <c r="B214" s="40"/>
      <c r="C214" s="191" t="s">
        <v>596</v>
      </c>
      <c r="D214" s="191" t="s">
        <v>170</v>
      </c>
      <c r="E214" s="192" t="s">
        <v>597</v>
      </c>
      <c r="F214" s="193" t="s">
        <v>598</v>
      </c>
      <c r="G214" s="194" t="s">
        <v>173</v>
      </c>
      <c r="H214" s="195">
        <v>23.7</v>
      </c>
      <c r="I214" s="196"/>
      <c r="J214" s="197">
        <f>ROUND(I214*H214,2)</f>
        <v>0</v>
      </c>
      <c r="K214" s="193" t="s">
        <v>21</v>
      </c>
      <c r="L214" s="60"/>
      <c r="M214" s="198" t="s">
        <v>21</v>
      </c>
      <c r="N214" s="199" t="s">
        <v>42</v>
      </c>
      <c r="O214" s="41"/>
      <c r="P214" s="200">
        <f>O214*H214</f>
        <v>0</v>
      </c>
      <c r="Q214" s="200">
        <v>4.0000000000000002E-4</v>
      </c>
      <c r="R214" s="200">
        <f>Q214*H214</f>
        <v>9.4800000000000006E-3</v>
      </c>
      <c r="S214" s="200">
        <v>0</v>
      </c>
      <c r="T214" s="201">
        <f>S214*H214</f>
        <v>0</v>
      </c>
      <c r="AR214" s="23" t="s">
        <v>427</v>
      </c>
      <c r="AT214" s="23" t="s">
        <v>170</v>
      </c>
      <c r="AU214" s="23" t="s">
        <v>81</v>
      </c>
      <c r="AY214" s="23" t="s">
        <v>168</v>
      </c>
      <c r="BE214" s="202">
        <f>IF(N214="základní",J214,0)</f>
        <v>0</v>
      </c>
      <c r="BF214" s="202">
        <f>IF(N214="snížená",J214,0)</f>
        <v>0</v>
      </c>
      <c r="BG214" s="202">
        <f>IF(N214="zákl. přenesená",J214,0)</f>
        <v>0</v>
      </c>
      <c r="BH214" s="202">
        <f>IF(N214="sníž. přenesená",J214,0)</f>
        <v>0</v>
      </c>
      <c r="BI214" s="202">
        <f>IF(N214="nulová",J214,0)</f>
        <v>0</v>
      </c>
      <c r="BJ214" s="23" t="s">
        <v>79</v>
      </c>
      <c r="BK214" s="202">
        <f>ROUND(I214*H214,2)</f>
        <v>0</v>
      </c>
      <c r="BL214" s="23" t="s">
        <v>427</v>
      </c>
      <c r="BM214" s="23" t="s">
        <v>599</v>
      </c>
    </row>
    <row r="215" spans="2:65" s="1" customFormat="1" ht="40.5">
      <c r="B215" s="40"/>
      <c r="C215" s="62"/>
      <c r="D215" s="203" t="s">
        <v>177</v>
      </c>
      <c r="E215" s="62"/>
      <c r="F215" s="204" t="s">
        <v>591</v>
      </c>
      <c r="G215" s="62"/>
      <c r="H215" s="62"/>
      <c r="I215" s="162"/>
      <c r="J215" s="62"/>
      <c r="K215" s="62"/>
      <c r="L215" s="60"/>
      <c r="M215" s="205"/>
      <c r="N215" s="41"/>
      <c r="O215" s="41"/>
      <c r="P215" s="41"/>
      <c r="Q215" s="41"/>
      <c r="R215" s="41"/>
      <c r="S215" s="41"/>
      <c r="T215" s="77"/>
      <c r="AT215" s="23" t="s">
        <v>177</v>
      </c>
      <c r="AU215" s="23" t="s">
        <v>81</v>
      </c>
    </row>
    <row r="216" spans="2:65" s="1" customFormat="1" ht="25.5" customHeight="1">
      <c r="B216" s="40"/>
      <c r="C216" s="191" t="s">
        <v>600</v>
      </c>
      <c r="D216" s="191" t="s">
        <v>170</v>
      </c>
      <c r="E216" s="192" t="s">
        <v>601</v>
      </c>
      <c r="F216" s="193" t="s">
        <v>602</v>
      </c>
      <c r="G216" s="194" t="s">
        <v>173</v>
      </c>
      <c r="H216" s="195">
        <v>14.1</v>
      </c>
      <c r="I216" s="196"/>
      <c r="J216" s="197">
        <f>ROUND(I216*H216,2)</f>
        <v>0</v>
      </c>
      <c r="K216" s="193" t="s">
        <v>21</v>
      </c>
      <c r="L216" s="60"/>
      <c r="M216" s="198" t="s">
        <v>21</v>
      </c>
      <c r="N216" s="199" t="s">
        <v>42</v>
      </c>
      <c r="O216" s="41"/>
      <c r="P216" s="200">
        <f>O216*H216</f>
        <v>0</v>
      </c>
      <c r="Q216" s="200">
        <v>4.0000000000000002E-4</v>
      </c>
      <c r="R216" s="200">
        <f>Q216*H216</f>
        <v>5.64E-3</v>
      </c>
      <c r="S216" s="200">
        <v>0</v>
      </c>
      <c r="T216" s="201">
        <f>S216*H216</f>
        <v>0</v>
      </c>
      <c r="AR216" s="23" t="s">
        <v>427</v>
      </c>
      <c r="AT216" s="23" t="s">
        <v>170</v>
      </c>
      <c r="AU216" s="23" t="s">
        <v>81</v>
      </c>
      <c r="AY216" s="23" t="s">
        <v>168</v>
      </c>
      <c r="BE216" s="202">
        <f>IF(N216="základní",J216,0)</f>
        <v>0</v>
      </c>
      <c r="BF216" s="202">
        <f>IF(N216="snížená",J216,0)</f>
        <v>0</v>
      </c>
      <c r="BG216" s="202">
        <f>IF(N216="zákl. přenesená",J216,0)</f>
        <v>0</v>
      </c>
      <c r="BH216" s="202">
        <f>IF(N216="sníž. přenesená",J216,0)</f>
        <v>0</v>
      </c>
      <c r="BI216" s="202">
        <f>IF(N216="nulová",J216,0)</f>
        <v>0</v>
      </c>
      <c r="BJ216" s="23" t="s">
        <v>79</v>
      </c>
      <c r="BK216" s="202">
        <f>ROUND(I216*H216,2)</f>
        <v>0</v>
      </c>
      <c r="BL216" s="23" t="s">
        <v>427</v>
      </c>
      <c r="BM216" s="23" t="s">
        <v>603</v>
      </c>
    </row>
    <row r="217" spans="2:65" s="1" customFormat="1" ht="40.5">
      <c r="B217" s="40"/>
      <c r="C217" s="62"/>
      <c r="D217" s="203" t="s">
        <v>177</v>
      </c>
      <c r="E217" s="62"/>
      <c r="F217" s="204" t="s">
        <v>591</v>
      </c>
      <c r="G217" s="62"/>
      <c r="H217" s="62"/>
      <c r="I217" s="162"/>
      <c r="J217" s="62"/>
      <c r="K217" s="62"/>
      <c r="L217" s="60"/>
      <c r="M217" s="205"/>
      <c r="N217" s="41"/>
      <c r="O217" s="41"/>
      <c r="P217" s="41"/>
      <c r="Q217" s="41"/>
      <c r="R217" s="41"/>
      <c r="S217" s="41"/>
      <c r="T217" s="77"/>
      <c r="AT217" s="23" t="s">
        <v>177</v>
      </c>
      <c r="AU217" s="23" t="s">
        <v>81</v>
      </c>
    </row>
    <row r="218" spans="2:65" s="1" customFormat="1" ht="38.25" customHeight="1">
      <c r="B218" s="40"/>
      <c r="C218" s="191" t="s">
        <v>604</v>
      </c>
      <c r="D218" s="191" t="s">
        <v>170</v>
      </c>
      <c r="E218" s="192" t="s">
        <v>605</v>
      </c>
      <c r="F218" s="193" t="s">
        <v>606</v>
      </c>
      <c r="G218" s="194" t="s">
        <v>235</v>
      </c>
      <c r="H218" s="195">
        <v>1.37</v>
      </c>
      <c r="I218" s="196"/>
      <c r="J218" s="197">
        <f>ROUND(I218*H218,2)</f>
        <v>0</v>
      </c>
      <c r="K218" s="193" t="s">
        <v>174</v>
      </c>
      <c r="L218" s="60"/>
      <c r="M218" s="198" t="s">
        <v>21</v>
      </c>
      <c r="N218" s="199" t="s">
        <v>42</v>
      </c>
      <c r="O218" s="41"/>
      <c r="P218" s="200">
        <f>O218*H218</f>
        <v>0</v>
      </c>
      <c r="Q218" s="200">
        <v>0</v>
      </c>
      <c r="R218" s="200">
        <f>Q218*H218</f>
        <v>0</v>
      </c>
      <c r="S218" s="200">
        <v>0</v>
      </c>
      <c r="T218" s="201">
        <f>S218*H218</f>
        <v>0</v>
      </c>
      <c r="AR218" s="23" t="s">
        <v>427</v>
      </c>
      <c r="AT218" s="23" t="s">
        <v>170</v>
      </c>
      <c r="AU218" s="23" t="s">
        <v>81</v>
      </c>
      <c r="AY218" s="23" t="s">
        <v>168</v>
      </c>
      <c r="BE218" s="202">
        <f>IF(N218="základní",J218,0)</f>
        <v>0</v>
      </c>
      <c r="BF218" s="202">
        <f>IF(N218="snížená",J218,0)</f>
        <v>0</v>
      </c>
      <c r="BG218" s="202">
        <f>IF(N218="zákl. přenesená",J218,0)</f>
        <v>0</v>
      </c>
      <c r="BH218" s="202">
        <f>IF(N218="sníž. přenesená",J218,0)</f>
        <v>0</v>
      </c>
      <c r="BI218" s="202">
        <f>IF(N218="nulová",J218,0)</f>
        <v>0</v>
      </c>
      <c r="BJ218" s="23" t="s">
        <v>79</v>
      </c>
      <c r="BK218" s="202">
        <f>ROUND(I218*H218,2)</f>
        <v>0</v>
      </c>
      <c r="BL218" s="23" t="s">
        <v>427</v>
      </c>
      <c r="BM218" s="23" t="s">
        <v>607</v>
      </c>
    </row>
    <row r="219" spans="2:65" s="1" customFormat="1" ht="121.5">
      <c r="B219" s="40"/>
      <c r="C219" s="62"/>
      <c r="D219" s="203" t="s">
        <v>177</v>
      </c>
      <c r="E219" s="62"/>
      <c r="F219" s="204" t="s">
        <v>608</v>
      </c>
      <c r="G219" s="62"/>
      <c r="H219" s="62"/>
      <c r="I219" s="162"/>
      <c r="J219" s="62"/>
      <c r="K219" s="62"/>
      <c r="L219" s="60"/>
      <c r="M219" s="205"/>
      <c r="N219" s="41"/>
      <c r="O219" s="41"/>
      <c r="P219" s="41"/>
      <c r="Q219" s="41"/>
      <c r="R219" s="41"/>
      <c r="S219" s="41"/>
      <c r="T219" s="77"/>
      <c r="AT219" s="23" t="s">
        <v>177</v>
      </c>
      <c r="AU219" s="23" t="s">
        <v>81</v>
      </c>
    </row>
    <row r="220" spans="2:65" s="10" customFormat="1" ht="29.85" customHeight="1">
      <c r="B220" s="175"/>
      <c r="C220" s="176"/>
      <c r="D220" s="177" t="s">
        <v>70</v>
      </c>
      <c r="E220" s="189" t="s">
        <v>609</v>
      </c>
      <c r="F220" s="189" t="s">
        <v>610</v>
      </c>
      <c r="G220" s="176"/>
      <c r="H220" s="176"/>
      <c r="I220" s="179"/>
      <c r="J220" s="190">
        <f>BK220</f>
        <v>0</v>
      </c>
      <c r="K220" s="176"/>
      <c r="L220" s="181"/>
      <c r="M220" s="182"/>
      <c r="N220" s="183"/>
      <c r="O220" s="183"/>
      <c r="P220" s="184">
        <f>SUM(P221:P231)</f>
        <v>0</v>
      </c>
      <c r="Q220" s="183"/>
      <c r="R220" s="184">
        <f>SUM(R221:R231)</f>
        <v>0.14071</v>
      </c>
      <c r="S220" s="183"/>
      <c r="T220" s="185">
        <f>SUM(T221:T231)</f>
        <v>0</v>
      </c>
      <c r="AR220" s="186" t="s">
        <v>81</v>
      </c>
      <c r="AT220" s="187" t="s">
        <v>70</v>
      </c>
      <c r="AU220" s="187" t="s">
        <v>79</v>
      </c>
      <c r="AY220" s="186" t="s">
        <v>168</v>
      </c>
      <c r="BK220" s="188">
        <f>SUM(BK221:BK231)</f>
        <v>0</v>
      </c>
    </row>
    <row r="221" spans="2:65" s="1" customFormat="1" ht="25.5" customHeight="1">
      <c r="B221" s="40"/>
      <c r="C221" s="191" t="s">
        <v>611</v>
      </c>
      <c r="D221" s="191" t="s">
        <v>170</v>
      </c>
      <c r="E221" s="192" t="s">
        <v>612</v>
      </c>
      <c r="F221" s="193" t="s">
        <v>613</v>
      </c>
      <c r="G221" s="194" t="s">
        <v>173</v>
      </c>
      <c r="H221" s="195">
        <v>50</v>
      </c>
      <c r="I221" s="196"/>
      <c r="J221" s="197">
        <f>ROUND(I221*H221,2)</f>
        <v>0</v>
      </c>
      <c r="K221" s="193" t="s">
        <v>174</v>
      </c>
      <c r="L221" s="60"/>
      <c r="M221" s="198" t="s">
        <v>21</v>
      </c>
      <c r="N221" s="199" t="s">
        <v>42</v>
      </c>
      <c r="O221" s="41"/>
      <c r="P221" s="200">
        <f>O221*H221</f>
        <v>0</v>
      </c>
      <c r="Q221" s="200">
        <v>0</v>
      </c>
      <c r="R221" s="200">
        <f>Q221*H221</f>
        <v>0</v>
      </c>
      <c r="S221" s="200">
        <v>0</v>
      </c>
      <c r="T221" s="201">
        <f>S221*H221</f>
        <v>0</v>
      </c>
      <c r="AR221" s="23" t="s">
        <v>427</v>
      </c>
      <c r="AT221" s="23" t="s">
        <v>170</v>
      </c>
      <c r="AU221" s="23" t="s">
        <v>81</v>
      </c>
      <c r="AY221" s="23" t="s">
        <v>168</v>
      </c>
      <c r="BE221" s="202">
        <f>IF(N221="základní",J221,0)</f>
        <v>0</v>
      </c>
      <c r="BF221" s="202">
        <f>IF(N221="snížená",J221,0)</f>
        <v>0</v>
      </c>
      <c r="BG221" s="202">
        <f>IF(N221="zákl. přenesená",J221,0)</f>
        <v>0</v>
      </c>
      <c r="BH221" s="202">
        <f>IF(N221="sníž. přenesená",J221,0)</f>
        <v>0</v>
      </c>
      <c r="BI221" s="202">
        <f>IF(N221="nulová",J221,0)</f>
        <v>0</v>
      </c>
      <c r="BJ221" s="23" t="s">
        <v>79</v>
      </c>
      <c r="BK221" s="202">
        <f>ROUND(I221*H221,2)</f>
        <v>0</v>
      </c>
      <c r="BL221" s="23" t="s">
        <v>427</v>
      </c>
      <c r="BM221" s="23" t="s">
        <v>614</v>
      </c>
    </row>
    <row r="222" spans="2:65" s="1" customFormat="1" ht="16.5" customHeight="1">
      <c r="B222" s="40"/>
      <c r="C222" s="228" t="s">
        <v>615</v>
      </c>
      <c r="D222" s="228" t="s">
        <v>260</v>
      </c>
      <c r="E222" s="229" t="s">
        <v>616</v>
      </c>
      <c r="F222" s="230" t="s">
        <v>617</v>
      </c>
      <c r="G222" s="231" t="s">
        <v>173</v>
      </c>
      <c r="H222" s="232">
        <v>115</v>
      </c>
      <c r="I222" s="233"/>
      <c r="J222" s="234">
        <f>ROUND(I222*H222,2)</f>
        <v>0</v>
      </c>
      <c r="K222" s="230" t="s">
        <v>21</v>
      </c>
      <c r="L222" s="235"/>
      <c r="M222" s="236" t="s">
        <v>21</v>
      </c>
      <c r="N222" s="237" t="s">
        <v>42</v>
      </c>
      <c r="O222" s="41"/>
      <c r="P222" s="200">
        <f>O222*H222</f>
        <v>0</v>
      </c>
      <c r="Q222" s="200">
        <v>0</v>
      </c>
      <c r="R222" s="200">
        <f>Q222*H222</f>
        <v>0</v>
      </c>
      <c r="S222" s="200">
        <v>0</v>
      </c>
      <c r="T222" s="201">
        <f>S222*H222</f>
        <v>0</v>
      </c>
      <c r="AR222" s="23" t="s">
        <v>329</v>
      </c>
      <c r="AT222" s="23" t="s">
        <v>260</v>
      </c>
      <c r="AU222" s="23" t="s">
        <v>81</v>
      </c>
      <c r="AY222" s="23" t="s">
        <v>168</v>
      </c>
      <c r="BE222" s="202">
        <f>IF(N222="základní",J222,0)</f>
        <v>0</v>
      </c>
      <c r="BF222" s="202">
        <f>IF(N222="snížená",J222,0)</f>
        <v>0</v>
      </c>
      <c r="BG222" s="202">
        <f>IF(N222="zákl. přenesená",J222,0)</f>
        <v>0</v>
      </c>
      <c r="BH222" s="202">
        <f>IF(N222="sníž. přenesená",J222,0)</f>
        <v>0</v>
      </c>
      <c r="BI222" s="202">
        <f>IF(N222="nulová",J222,0)</f>
        <v>0</v>
      </c>
      <c r="BJ222" s="23" t="s">
        <v>79</v>
      </c>
      <c r="BK222" s="202">
        <f>ROUND(I222*H222,2)</f>
        <v>0</v>
      </c>
      <c r="BL222" s="23" t="s">
        <v>427</v>
      </c>
      <c r="BM222" s="23" t="s">
        <v>618</v>
      </c>
    </row>
    <row r="223" spans="2:65" s="1" customFormat="1" ht="25.5" customHeight="1">
      <c r="B223" s="40"/>
      <c r="C223" s="191" t="s">
        <v>619</v>
      </c>
      <c r="D223" s="191" t="s">
        <v>170</v>
      </c>
      <c r="E223" s="192" t="s">
        <v>620</v>
      </c>
      <c r="F223" s="193" t="s">
        <v>621</v>
      </c>
      <c r="G223" s="194" t="s">
        <v>173</v>
      </c>
      <c r="H223" s="195">
        <v>42.85</v>
      </c>
      <c r="I223" s="196"/>
      <c r="J223" s="197">
        <f>ROUND(I223*H223,2)</f>
        <v>0</v>
      </c>
      <c r="K223" s="193" t="s">
        <v>174</v>
      </c>
      <c r="L223" s="60"/>
      <c r="M223" s="198" t="s">
        <v>21</v>
      </c>
      <c r="N223" s="199" t="s">
        <v>42</v>
      </c>
      <c r="O223" s="41"/>
      <c r="P223" s="200">
        <f>O223*H223</f>
        <v>0</v>
      </c>
      <c r="Q223" s="200">
        <v>0</v>
      </c>
      <c r="R223" s="200">
        <f>Q223*H223</f>
        <v>0</v>
      </c>
      <c r="S223" s="200">
        <v>0</v>
      </c>
      <c r="T223" s="201">
        <f>S223*H223</f>
        <v>0</v>
      </c>
      <c r="AR223" s="23" t="s">
        <v>427</v>
      </c>
      <c r="AT223" s="23" t="s">
        <v>170</v>
      </c>
      <c r="AU223" s="23" t="s">
        <v>81</v>
      </c>
      <c r="AY223" s="23" t="s">
        <v>168</v>
      </c>
      <c r="BE223" s="202">
        <f>IF(N223="základní",J223,0)</f>
        <v>0</v>
      </c>
      <c r="BF223" s="202">
        <f>IF(N223="snížená",J223,0)</f>
        <v>0</v>
      </c>
      <c r="BG223" s="202">
        <f>IF(N223="zákl. přenesená",J223,0)</f>
        <v>0</v>
      </c>
      <c r="BH223" s="202">
        <f>IF(N223="sníž. přenesená",J223,0)</f>
        <v>0</v>
      </c>
      <c r="BI223" s="202">
        <f>IF(N223="nulová",J223,0)</f>
        <v>0</v>
      </c>
      <c r="BJ223" s="23" t="s">
        <v>79</v>
      </c>
      <c r="BK223" s="202">
        <f>ROUND(I223*H223,2)</f>
        <v>0</v>
      </c>
      <c r="BL223" s="23" t="s">
        <v>427</v>
      </c>
      <c r="BM223" s="23" t="s">
        <v>622</v>
      </c>
    </row>
    <row r="224" spans="2:65" s="1" customFormat="1" ht="40.5">
      <c r="B224" s="40"/>
      <c r="C224" s="62"/>
      <c r="D224" s="203" t="s">
        <v>177</v>
      </c>
      <c r="E224" s="62"/>
      <c r="F224" s="204" t="s">
        <v>623</v>
      </c>
      <c r="G224" s="62"/>
      <c r="H224" s="62"/>
      <c r="I224" s="162"/>
      <c r="J224" s="62"/>
      <c r="K224" s="62"/>
      <c r="L224" s="60"/>
      <c r="M224" s="205"/>
      <c r="N224" s="41"/>
      <c r="O224" s="41"/>
      <c r="P224" s="41"/>
      <c r="Q224" s="41"/>
      <c r="R224" s="41"/>
      <c r="S224" s="41"/>
      <c r="T224" s="77"/>
      <c r="AT224" s="23" t="s">
        <v>177</v>
      </c>
      <c r="AU224" s="23" t="s">
        <v>81</v>
      </c>
    </row>
    <row r="225" spans="2:65" s="1" customFormat="1" ht="16.5" customHeight="1">
      <c r="B225" s="40"/>
      <c r="C225" s="228" t="s">
        <v>624</v>
      </c>
      <c r="D225" s="228" t="s">
        <v>260</v>
      </c>
      <c r="E225" s="229" t="s">
        <v>625</v>
      </c>
      <c r="F225" s="230" t="s">
        <v>626</v>
      </c>
      <c r="G225" s="231" t="s">
        <v>173</v>
      </c>
      <c r="H225" s="232">
        <v>30.09</v>
      </c>
      <c r="I225" s="233"/>
      <c r="J225" s="234">
        <f>ROUND(I225*H225,2)</f>
        <v>0</v>
      </c>
      <c r="K225" s="230" t="s">
        <v>174</v>
      </c>
      <c r="L225" s="235"/>
      <c r="M225" s="236" t="s">
        <v>21</v>
      </c>
      <c r="N225" s="237" t="s">
        <v>42</v>
      </c>
      <c r="O225" s="41"/>
      <c r="P225" s="200">
        <f>O225*H225</f>
        <v>0</v>
      </c>
      <c r="Q225" s="200">
        <v>3.0000000000000001E-3</v>
      </c>
      <c r="R225" s="200">
        <f>Q225*H225</f>
        <v>9.0270000000000003E-2</v>
      </c>
      <c r="S225" s="200">
        <v>0</v>
      </c>
      <c r="T225" s="201">
        <f>S225*H225</f>
        <v>0</v>
      </c>
      <c r="AR225" s="23" t="s">
        <v>329</v>
      </c>
      <c r="AT225" s="23" t="s">
        <v>260</v>
      </c>
      <c r="AU225" s="23" t="s">
        <v>81</v>
      </c>
      <c r="AY225" s="23" t="s">
        <v>168</v>
      </c>
      <c r="BE225" s="202">
        <f>IF(N225="základní",J225,0)</f>
        <v>0</v>
      </c>
      <c r="BF225" s="202">
        <f>IF(N225="snížená",J225,0)</f>
        <v>0</v>
      </c>
      <c r="BG225" s="202">
        <f>IF(N225="zákl. přenesená",J225,0)</f>
        <v>0</v>
      </c>
      <c r="BH225" s="202">
        <f>IF(N225="sníž. přenesená",J225,0)</f>
        <v>0</v>
      </c>
      <c r="BI225" s="202">
        <f>IF(N225="nulová",J225,0)</f>
        <v>0</v>
      </c>
      <c r="BJ225" s="23" t="s">
        <v>79</v>
      </c>
      <c r="BK225" s="202">
        <f>ROUND(I225*H225,2)</f>
        <v>0</v>
      </c>
      <c r="BL225" s="23" t="s">
        <v>427</v>
      </c>
      <c r="BM225" s="23" t="s">
        <v>627</v>
      </c>
    </row>
    <row r="226" spans="2:65" s="11" customFormat="1" ht="13.5">
      <c r="B226" s="206"/>
      <c r="C226" s="207"/>
      <c r="D226" s="203" t="s">
        <v>182</v>
      </c>
      <c r="E226" s="207"/>
      <c r="F226" s="209" t="s">
        <v>628</v>
      </c>
      <c r="G226" s="207"/>
      <c r="H226" s="210">
        <v>30.09</v>
      </c>
      <c r="I226" s="211"/>
      <c r="J226" s="207"/>
      <c r="K226" s="207"/>
      <c r="L226" s="212"/>
      <c r="M226" s="213"/>
      <c r="N226" s="214"/>
      <c r="O226" s="214"/>
      <c r="P226" s="214"/>
      <c r="Q226" s="214"/>
      <c r="R226" s="214"/>
      <c r="S226" s="214"/>
      <c r="T226" s="215"/>
      <c r="AT226" s="216" t="s">
        <v>182</v>
      </c>
      <c r="AU226" s="216" t="s">
        <v>81</v>
      </c>
      <c r="AV226" s="11" t="s">
        <v>81</v>
      </c>
      <c r="AW226" s="11" t="s">
        <v>6</v>
      </c>
      <c r="AX226" s="11" t="s">
        <v>79</v>
      </c>
      <c r="AY226" s="216" t="s">
        <v>168</v>
      </c>
    </row>
    <row r="227" spans="2:65" s="1" customFormat="1" ht="16.5" customHeight="1">
      <c r="B227" s="40"/>
      <c r="C227" s="228" t="s">
        <v>629</v>
      </c>
      <c r="D227" s="228" t="s">
        <v>260</v>
      </c>
      <c r="E227" s="229" t="s">
        <v>630</v>
      </c>
      <c r="F227" s="230" t="s">
        <v>631</v>
      </c>
      <c r="G227" s="231" t="s">
        <v>173</v>
      </c>
      <c r="H227" s="232">
        <v>20.175999999999998</v>
      </c>
      <c r="I227" s="233"/>
      <c r="J227" s="234">
        <f>ROUND(I227*H227,2)</f>
        <v>0</v>
      </c>
      <c r="K227" s="230" t="s">
        <v>174</v>
      </c>
      <c r="L227" s="235"/>
      <c r="M227" s="236" t="s">
        <v>21</v>
      </c>
      <c r="N227" s="237" t="s">
        <v>42</v>
      </c>
      <c r="O227" s="41"/>
      <c r="P227" s="200">
        <f>O227*H227</f>
        <v>0</v>
      </c>
      <c r="Q227" s="200">
        <v>2.5000000000000001E-3</v>
      </c>
      <c r="R227" s="200">
        <f>Q227*H227</f>
        <v>5.0439999999999999E-2</v>
      </c>
      <c r="S227" s="200">
        <v>0</v>
      </c>
      <c r="T227" s="201">
        <f>S227*H227</f>
        <v>0</v>
      </c>
      <c r="AR227" s="23" t="s">
        <v>329</v>
      </c>
      <c r="AT227" s="23" t="s">
        <v>260</v>
      </c>
      <c r="AU227" s="23" t="s">
        <v>81</v>
      </c>
      <c r="AY227" s="23" t="s">
        <v>168</v>
      </c>
      <c r="BE227" s="202">
        <f>IF(N227="základní",J227,0)</f>
        <v>0</v>
      </c>
      <c r="BF227" s="202">
        <f>IF(N227="snížená",J227,0)</f>
        <v>0</v>
      </c>
      <c r="BG227" s="202">
        <f>IF(N227="zákl. přenesená",J227,0)</f>
        <v>0</v>
      </c>
      <c r="BH227" s="202">
        <f>IF(N227="sníž. přenesená",J227,0)</f>
        <v>0</v>
      </c>
      <c r="BI227" s="202">
        <f>IF(N227="nulová",J227,0)</f>
        <v>0</v>
      </c>
      <c r="BJ227" s="23" t="s">
        <v>79</v>
      </c>
      <c r="BK227" s="202">
        <f>ROUND(I227*H227,2)</f>
        <v>0</v>
      </c>
      <c r="BL227" s="23" t="s">
        <v>427</v>
      </c>
      <c r="BM227" s="23" t="s">
        <v>632</v>
      </c>
    </row>
    <row r="228" spans="2:65" s="11" customFormat="1" ht="13.5">
      <c r="B228" s="206"/>
      <c r="C228" s="207"/>
      <c r="D228" s="203" t="s">
        <v>182</v>
      </c>
      <c r="E228" s="207"/>
      <c r="F228" s="209" t="s">
        <v>633</v>
      </c>
      <c r="G228" s="207"/>
      <c r="H228" s="210">
        <v>20.175999999999998</v>
      </c>
      <c r="I228" s="211"/>
      <c r="J228" s="207"/>
      <c r="K228" s="207"/>
      <c r="L228" s="212"/>
      <c r="M228" s="213"/>
      <c r="N228" s="214"/>
      <c r="O228" s="214"/>
      <c r="P228" s="214"/>
      <c r="Q228" s="214"/>
      <c r="R228" s="214"/>
      <c r="S228" s="214"/>
      <c r="T228" s="215"/>
      <c r="AT228" s="216" t="s">
        <v>182</v>
      </c>
      <c r="AU228" s="216" t="s">
        <v>81</v>
      </c>
      <c r="AV228" s="11" t="s">
        <v>81</v>
      </c>
      <c r="AW228" s="11" t="s">
        <v>6</v>
      </c>
      <c r="AX228" s="11" t="s">
        <v>79</v>
      </c>
      <c r="AY228" s="216" t="s">
        <v>168</v>
      </c>
    </row>
    <row r="229" spans="2:65" s="1" customFormat="1" ht="38.25" customHeight="1">
      <c r="B229" s="40"/>
      <c r="C229" s="191" t="s">
        <v>634</v>
      </c>
      <c r="D229" s="191" t="s">
        <v>170</v>
      </c>
      <c r="E229" s="192" t="s">
        <v>635</v>
      </c>
      <c r="F229" s="193" t="s">
        <v>636</v>
      </c>
      <c r="G229" s="194" t="s">
        <v>173</v>
      </c>
      <c r="H229" s="195">
        <v>50</v>
      </c>
      <c r="I229" s="196"/>
      <c r="J229" s="197">
        <f>ROUND(I229*H229,2)</f>
        <v>0</v>
      </c>
      <c r="K229" s="193" t="s">
        <v>174</v>
      </c>
      <c r="L229" s="60"/>
      <c r="M229" s="198" t="s">
        <v>21</v>
      </c>
      <c r="N229" s="199" t="s">
        <v>42</v>
      </c>
      <c r="O229" s="41"/>
      <c r="P229" s="200">
        <f>O229*H229</f>
        <v>0</v>
      </c>
      <c r="Q229" s="200">
        <v>0</v>
      </c>
      <c r="R229" s="200">
        <f>Q229*H229</f>
        <v>0</v>
      </c>
      <c r="S229" s="200">
        <v>0</v>
      </c>
      <c r="T229" s="201">
        <f>S229*H229</f>
        <v>0</v>
      </c>
      <c r="AR229" s="23" t="s">
        <v>427</v>
      </c>
      <c r="AT229" s="23" t="s">
        <v>170</v>
      </c>
      <c r="AU229" s="23" t="s">
        <v>81</v>
      </c>
      <c r="AY229" s="23" t="s">
        <v>168</v>
      </c>
      <c r="BE229" s="202">
        <f>IF(N229="základní",J229,0)</f>
        <v>0</v>
      </c>
      <c r="BF229" s="202">
        <f>IF(N229="snížená",J229,0)</f>
        <v>0</v>
      </c>
      <c r="BG229" s="202">
        <f>IF(N229="zákl. přenesená",J229,0)</f>
        <v>0</v>
      </c>
      <c r="BH229" s="202">
        <f>IF(N229="sníž. přenesená",J229,0)</f>
        <v>0</v>
      </c>
      <c r="BI229" s="202">
        <f>IF(N229="nulová",J229,0)</f>
        <v>0</v>
      </c>
      <c r="BJ229" s="23" t="s">
        <v>79</v>
      </c>
      <c r="BK229" s="202">
        <f>ROUND(I229*H229,2)</f>
        <v>0</v>
      </c>
      <c r="BL229" s="23" t="s">
        <v>427</v>
      </c>
      <c r="BM229" s="23" t="s">
        <v>637</v>
      </c>
    </row>
    <row r="230" spans="2:65" s="1" customFormat="1" ht="38.25" customHeight="1">
      <c r="B230" s="40"/>
      <c r="C230" s="191" t="s">
        <v>638</v>
      </c>
      <c r="D230" s="191" t="s">
        <v>170</v>
      </c>
      <c r="E230" s="192" t="s">
        <v>639</v>
      </c>
      <c r="F230" s="193" t="s">
        <v>640</v>
      </c>
      <c r="G230" s="194" t="s">
        <v>235</v>
      </c>
      <c r="H230" s="195">
        <v>1</v>
      </c>
      <c r="I230" s="196"/>
      <c r="J230" s="197">
        <f>ROUND(I230*H230,2)</f>
        <v>0</v>
      </c>
      <c r="K230" s="193" t="s">
        <v>174</v>
      </c>
      <c r="L230" s="60"/>
      <c r="M230" s="198" t="s">
        <v>21</v>
      </c>
      <c r="N230" s="199" t="s">
        <v>42</v>
      </c>
      <c r="O230" s="41"/>
      <c r="P230" s="200">
        <f>O230*H230</f>
        <v>0</v>
      </c>
      <c r="Q230" s="200">
        <v>0</v>
      </c>
      <c r="R230" s="200">
        <f>Q230*H230</f>
        <v>0</v>
      </c>
      <c r="S230" s="200">
        <v>0</v>
      </c>
      <c r="T230" s="201">
        <f>S230*H230</f>
        <v>0</v>
      </c>
      <c r="AR230" s="23" t="s">
        <v>427</v>
      </c>
      <c r="AT230" s="23" t="s">
        <v>170</v>
      </c>
      <c r="AU230" s="23" t="s">
        <v>81</v>
      </c>
      <c r="AY230" s="23" t="s">
        <v>168</v>
      </c>
      <c r="BE230" s="202">
        <f>IF(N230="základní",J230,0)</f>
        <v>0</v>
      </c>
      <c r="BF230" s="202">
        <f>IF(N230="snížená",J230,0)</f>
        <v>0</v>
      </c>
      <c r="BG230" s="202">
        <f>IF(N230="zákl. přenesená",J230,0)</f>
        <v>0</v>
      </c>
      <c r="BH230" s="202">
        <f>IF(N230="sníž. přenesená",J230,0)</f>
        <v>0</v>
      </c>
      <c r="BI230" s="202">
        <f>IF(N230="nulová",J230,0)</f>
        <v>0</v>
      </c>
      <c r="BJ230" s="23" t="s">
        <v>79</v>
      </c>
      <c r="BK230" s="202">
        <f>ROUND(I230*H230,2)</f>
        <v>0</v>
      </c>
      <c r="BL230" s="23" t="s">
        <v>427</v>
      </c>
      <c r="BM230" s="23" t="s">
        <v>641</v>
      </c>
    </row>
    <row r="231" spans="2:65" s="1" customFormat="1" ht="121.5">
      <c r="B231" s="40"/>
      <c r="C231" s="62"/>
      <c r="D231" s="203" t="s">
        <v>177</v>
      </c>
      <c r="E231" s="62"/>
      <c r="F231" s="204" t="s">
        <v>642</v>
      </c>
      <c r="G231" s="62"/>
      <c r="H231" s="62"/>
      <c r="I231" s="162"/>
      <c r="J231" s="62"/>
      <c r="K231" s="62"/>
      <c r="L231" s="60"/>
      <c r="M231" s="205"/>
      <c r="N231" s="41"/>
      <c r="O231" s="41"/>
      <c r="P231" s="41"/>
      <c r="Q231" s="41"/>
      <c r="R231" s="41"/>
      <c r="S231" s="41"/>
      <c r="T231" s="77"/>
      <c r="AT231" s="23" t="s">
        <v>177</v>
      </c>
      <c r="AU231" s="23" t="s">
        <v>81</v>
      </c>
    </row>
    <row r="232" spans="2:65" s="10" customFormat="1" ht="29.85" customHeight="1">
      <c r="B232" s="175"/>
      <c r="C232" s="176"/>
      <c r="D232" s="177" t="s">
        <v>70</v>
      </c>
      <c r="E232" s="189" t="s">
        <v>643</v>
      </c>
      <c r="F232" s="189" t="s">
        <v>644</v>
      </c>
      <c r="G232" s="176"/>
      <c r="H232" s="176"/>
      <c r="I232" s="179"/>
      <c r="J232" s="190">
        <f>BK232</f>
        <v>0</v>
      </c>
      <c r="K232" s="176"/>
      <c r="L232" s="181"/>
      <c r="M232" s="182"/>
      <c r="N232" s="183"/>
      <c r="O232" s="183"/>
      <c r="P232" s="184">
        <f>SUM(P233:P236)</f>
        <v>0</v>
      </c>
      <c r="Q232" s="183"/>
      <c r="R232" s="184">
        <f>SUM(R233:R236)</f>
        <v>0.303234</v>
      </c>
      <c r="S232" s="183"/>
      <c r="T232" s="185">
        <f>SUM(T233:T236)</f>
        <v>0</v>
      </c>
      <c r="AR232" s="186" t="s">
        <v>81</v>
      </c>
      <c r="AT232" s="187" t="s">
        <v>70</v>
      </c>
      <c r="AU232" s="187" t="s">
        <v>79</v>
      </c>
      <c r="AY232" s="186" t="s">
        <v>168</v>
      </c>
      <c r="BK232" s="188">
        <f>SUM(BK233:BK236)</f>
        <v>0</v>
      </c>
    </row>
    <row r="233" spans="2:65" s="1" customFormat="1" ht="38.25" customHeight="1">
      <c r="B233" s="40"/>
      <c r="C233" s="191" t="s">
        <v>645</v>
      </c>
      <c r="D233" s="191" t="s">
        <v>170</v>
      </c>
      <c r="E233" s="192" t="s">
        <v>646</v>
      </c>
      <c r="F233" s="193" t="s">
        <v>647</v>
      </c>
      <c r="G233" s="194" t="s">
        <v>173</v>
      </c>
      <c r="H233" s="195">
        <v>9.6</v>
      </c>
      <c r="I233" s="196"/>
      <c r="J233" s="197">
        <f>ROUND(I233*H233,2)</f>
        <v>0</v>
      </c>
      <c r="K233" s="193" t="s">
        <v>174</v>
      </c>
      <c r="L233" s="60"/>
      <c r="M233" s="198" t="s">
        <v>21</v>
      </c>
      <c r="N233" s="199" t="s">
        <v>42</v>
      </c>
      <c r="O233" s="41"/>
      <c r="P233" s="200">
        <f>O233*H233</f>
        <v>0</v>
      </c>
      <c r="Q233" s="200">
        <v>1.277E-2</v>
      </c>
      <c r="R233" s="200">
        <f>Q233*H233</f>
        <v>0.12259199999999999</v>
      </c>
      <c r="S233" s="200">
        <v>0</v>
      </c>
      <c r="T233" s="201">
        <f>S233*H233</f>
        <v>0</v>
      </c>
      <c r="AR233" s="23" t="s">
        <v>427</v>
      </c>
      <c r="AT233" s="23" t="s">
        <v>170</v>
      </c>
      <c r="AU233" s="23" t="s">
        <v>81</v>
      </c>
      <c r="AY233" s="23" t="s">
        <v>168</v>
      </c>
      <c r="BE233" s="202">
        <f>IF(N233="základní",J233,0)</f>
        <v>0</v>
      </c>
      <c r="BF233" s="202">
        <f>IF(N233="snížená",J233,0)</f>
        <v>0</v>
      </c>
      <c r="BG233" s="202">
        <f>IF(N233="zákl. přenesená",J233,0)</f>
        <v>0</v>
      </c>
      <c r="BH233" s="202">
        <f>IF(N233="sníž. přenesená",J233,0)</f>
        <v>0</v>
      </c>
      <c r="BI233" s="202">
        <f>IF(N233="nulová",J233,0)</f>
        <v>0</v>
      </c>
      <c r="BJ233" s="23" t="s">
        <v>79</v>
      </c>
      <c r="BK233" s="202">
        <f>ROUND(I233*H233,2)</f>
        <v>0</v>
      </c>
      <c r="BL233" s="23" t="s">
        <v>427</v>
      </c>
      <c r="BM233" s="23" t="s">
        <v>648</v>
      </c>
    </row>
    <row r="234" spans="2:65" s="1" customFormat="1" ht="135">
      <c r="B234" s="40"/>
      <c r="C234" s="62"/>
      <c r="D234" s="203" t="s">
        <v>177</v>
      </c>
      <c r="E234" s="62"/>
      <c r="F234" s="204" t="s">
        <v>649</v>
      </c>
      <c r="G234" s="62"/>
      <c r="H234" s="62"/>
      <c r="I234" s="162"/>
      <c r="J234" s="62"/>
      <c r="K234" s="62"/>
      <c r="L234" s="60"/>
      <c r="M234" s="205"/>
      <c r="N234" s="41"/>
      <c r="O234" s="41"/>
      <c r="P234" s="41"/>
      <c r="Q234" s="41"/>
      <c r="R234" s="41"/>
      <c r="S234" s="41"/>
      <c r="T234" s="77"/>
      <c r="AT234" s="23" t="s">
        <v>177</v>
      </c>
      <c r="AU234" s="23" t="s">
        <v>81</v>
      </c>
    </row>
    <row r="235" spans="2:65" s="1" customFormat="1" ht="38.25" customHeight="1">
      <c r="B235" s="40"/>
      <c r="C235" s="191" t="s">
        <v>650</v>
      </c>
      <c r="D235" s="191" t="s">
        <v>170</v>
      </c>
      <c r="E235" s="192" t="s">
        <v>651</v>
      </c>
      <c r="F235" s="193" t="s">
        <v>652</v>
      </c>
      <c r="G235" s="194" t="s">
        <v>173</v>
      </c>
      <c r="H235" s="195">
        <v>13.8</v>
      </c>
      <c r="I235" s="196"/>
      <c r="J235" s="197">
        <f>ROUND(I235*H235,2)</f>
        <v>0</v>
      </c>
      <c r="K235" s="193" t="s">
        <v>174</v>
      </c>
      <c r="L235" s="60"/>
      <c r="M235" s="198" t="s">
        <v>21</v>
      </c>
      <c r="N235" s="199" t="s">
        <v>42</v>
      </c>
      <c r="O235" s="41"/>
      <c r="P235" s="200">
        <f>O235*H235</f>
        <v>0</v>
      </c>
      <c r="Q235" s="200">
        <v>1.3089999999999999E-2</v>
      </c>
      <c r="R235" s="200">
        <f>Q235*H235</f>
        <v>0.180642</v>
      </c>
      <c r="S235" s="200">
        <v>0</v>
      </c>
      <c r="T235" s="201">
        <f>S235*H235</f>
        <v>0</v>
      </c>
      <c r="AR235" s="23" t="s">
        <v>427</v>
      </c>
      <c r="AT235" s="23" t="s">
        <v>170</v>
      </c>
      <c r="AU235" s="23" t="s">
        <v>81</v>
      </c>
      <c r="AY235" s="23" t="s">
        <v>168</v>
      </c>
      <c r="BE235" s="202">
        <f>IF(N235="základní",J235,0)</f>
        <v>0</v>
      </c>
      <c r="BF235" s="202">
        <f>IF(N235="snížená",J235,0)</f>
        <v>0</v>
      </c>
      <c r="BG235" s="202">
        <f>IF(N235="zákl. přenesená",J235,0)</f>
        <v>0</v>
      </c>
      <c r="BH235" s="202">
        <f>IF(N235="sníž. přenesená",J235,0)</f>
        <v>0</v>
      </c>
      <c r="BI235" s="202">
        <f>IF(N235="nulová",J235,0)</f>
        <v>0</v>
      </c>
      <c r="BJ235" s="23" t="s">
        <v>79</v>
      </c>
      <c r="BK235" s="202">
        <f>ROUND(I235*H235,2)</f>
        <v>0</v>
      </c>
      <c r="BL235" s="23" t="s">
        <v>427</v>
      </c>
      <c r="BM235" s="23" t="s">
        <v>653</v>
      </c>
    </row>
    <row r="236" spans="2:65" s="1" customFormat="1" ht="135">
      <c r="B236" s="40"/>
      <c r="C236" s="62"/>
      <c r="D236" s="203" t="s">
        <v>177</v>
      </c>
      <c r="E236" s="62"/>
      <c r="F236" s="204" t="s">
        <v>649</v>
      </c>
      <c r="G236" s="62"/>
      <c r="H236" s="62"/>
      <c r="I236" s="162"/>
      <c r="J236" s="62"/>
      <c r="K236" s="62"/>
      <c r="L236" s="60"/>
      <c r="M236" s="205"/>
      <c r="N236" s="41"/>
      <c r="O236" s="41"/>
      <c r="P236" s="41"/>
      <c r="Q236" s="41"/>
      <c r="R236" s="41"/>
      <c r="S236" s="41"/>
      <c r="T236" s="77"/>
      <c r="AT236" s="23" t="s">
        <v>177</v>
      </c>
      <c r="AU236" s="23" t="s">
        <v>81</v>
      </c>
    </row>
    <row r="237" spans="2:65" s="10" customFormat="1" ht="29.85" customHeight="1">
      <c r="B237" s="175"/>
      <c r="C237" s="176"/>
      <c r="D237" s="177" t="s">
        <v>70</v>
      </c>
      <c r="E237" s="189" t="s">
        <v>654</v>
      </c>
      <c r="F237" s="189" t="s">
        <v>655</v>
      </c>
      <c r="G237" s="176"/>
      <c r="H237" s="176"/>
      <c r="I237" s="179"/>
      <c r="J237" s="190">
        <f>BK237</f>
        <v>0</v>
      </c>
      <c r="K237" s="176"/>
      <c r="L237" s="181"/>
      <c r="M237" s="182"/>
      <c r="N237" s="183"/>
      <c r="O237" s="183"/>
      <c r="P237" s="184">
        <f>SUM(P238:P241)</f>
        <v>0</v>
      </c>
      <c r="Q237" s="183"/>
      <c r="R237" s="184">
        <f>SUM(R238:R241)</f>
        <v>0.121193</v>
      </c>
      <c r="S237" s="183"/>
      <c r="T237" s="185">
        <f>SUM(T238:T241)</f>
        <v>0</v>
      </c>
      <c r="AR237" s="186" t="s">
        <v>81</v>
      </c>
      <c r="AT237" s="187" t="s">
        <v>70</v>
      </c>
      <c r="AU237" s="187" t="s">
        <v>79</v>
      </c>
      <c r="AY237" s="186" t="s">
        <v>168</v>
      </c>
      <c r="BK237" s="188">
        <f>SUM(BK238:BK241)</f>
        <v>0</v>
      </c>
    </row>
    <row r="238" spans="2:65" s="1" customFormat="1" ht="16.5" customHeight="1">
      <c r="B238" s="40"/>
      <c r="C238" s="191" t="s">
        <v>656</v>
      </c>
      <c r="D238" s="191" t="s">
        <v>170</v>
      </c>
      <c r="E238" s="192" t="s">
        <v>657</v>
      </c>
      <c r="F238" s="193" t="s">
        <v>658</v>
      </c>
      <c r="G238" s="194" t="s">
        <v>195</v>
      </c>
      <c r="H238" s="195">
        <v>28.3</v>
      </c>
      <c r="I238" s="196"/>
      <c r="J238" s="197">
        <f>ROUND(I238*H238,2)</f>
        <v>0</v>
      </c>
      <c r="K238" s="193" t="s">
        <v>174</v>
      </c>
      <c r="L238" s="60"/>
      <c r="M238" s="198" t="s">
        <v>21</v>
      </c>
      <c r="N238" s="199" t="s">
        <v>42</v>
      </c>
      <c r="O238" s="41"/>
      <c r="P238" s="200">
        <f>O238*H238</f>
        <v>0</v>
      </c>
      <c r="Q238" s="200">
        <v>4.0699999999999998E-3</v>
      </c>
      <c r="R238" s="200">
        <f>Q238*H238</f>
        <v>0.11518099999999999</v>
      </c>
      <c r="S238" s="200">
        <v>0</v>
      </c>
      <c r="T238" s="201">
        <f>S238*H238</f>
        <v>0</v>
      </c>
      <c r="AR238" s="23" t="s">
        <v>427</v>
      </c>
      <c r="AT238" s="23" t="s">
        <v>170</v>
      </c>
      <c r="AU238" s="23" t="s">
        <v>81</v>
      </c>
      <c r="AY238" s="23" t="s">
        <v>168</v>
      </c>
      <c r="BE238" s="202">
        <f>IF(N238="základní",J238,0)</f>
        <v>0</v>
      </c>
      <c r="BF238" s="202">
        <f>IF(N238="snížená",J238,0)</f>
        <v>0</v>
      </c>
      <c r="BG238" s="202">
        <f>IF(N238="zákl. přenesená",J238,0)</f>
        <v>0</v>
      </c>
      <c r="BH238" s="202">
        <f>IF(N238="sníž. přenesená",J238,0)</f>
        <v>0</v>
      </c>
      <c r="BI238" s="202">
        <f>IF(N238="nulová",J238,0)</f>
        <v>0</v>
      </c>
      <c r="BJ238" s="23" t="s">
        <v>79</v>
      </c>
      <c r="BK238" s="202">
        <f>ROUND(I238*H238,2)</f>
        <v>0</v>
      </c>
      <c r="BL238" s="23" t="s">
        <v>427</v>
      </c>
      <c r="BM238" s="23" t="s">
        <v>659</v>
      </c>
    </row>
    <row r="239" spans="2:65" s="1" customFormat="1" ht="16.5" customHeight="1">
      <c r="B239" s="40"/>
      <c r="C239" s="191" t="s">
        <v>660</v>
      </c>
      <c r="D239" s="191" t="s">
        <v>170</v>
      </c>
      <c r="E239" s="192" t="s">
        <v>661</v>
      </c>
      <c r="F239" s="193" t="s">
        <v>662</v>
      </c>
      <c r="G239" s="194" t="s">
        <v>195</v>
      </c>
      <c r="H239" s="195">
        <v>3.6</v>
      </c>
      <c r="I239" s="196"/>
      <c r="J239" s="197">
        <f>ROUND(I239*H239,2)</f>
        <v>0</v>
      </c>
      <c r="K239" s="193" t="s">
        <v>21</v>
      </c>
      <c r="L239" s="60"/>
      <c r="M239" s="198" t="s">
        <v>21</v>
      </c>
      <c r="N239" s="199" t="s">
        <v>42</v>
      </c>
      <c r="O239" s="41"/>
      <c r="P239" s="200">
        <f>O239*H239</f>
        <v>0</v>
      </c>
      <c r="Q239" s="200">
        <v>1.67E-3</v>
      </c>
      <c r="R239" s="200">
        <f>Q239*H239</f>
        <v>6.012E-3</v>
      </c>
      <c r="S239" s="200">
        <v>0</v>
      </c>
      <c r="T239" s="201">
        <f>S239*H239</f>
        <v>0</v>
      </c>
      <c r="AR239" s="23" t="s">
        <v>427</v>
      </c>
      <c r="AT239" s="23" t="s">
        <v>170</v>
      </c>
      <c r="AU239" s="23" t="s">
        <v>81</v>
      </c>
      <c r="AY239" s="23" t="s">
        <v>168</v>
      </c>
      <c r="BE239" s="202">
        <f>IF(N239="základní",J239,0)</f>
        <v>0</v>
      </c>
      <c r="BF239" s="202">
        <f>IF(N239="snížená",J239,0)</f>
        <v>0</v>
      </c>
      <c r="BG239" s="202">
        <f>IF(N239="zákl. přenesená",J239,0)</f>
        <v>0</v>
      </c>
      <c r="BH239" s="202">
        <f>IF(N239="sníž. přenesená",J239,0)</f>
        <v>0</v>
      </c>
      <c r="BI239" s="202">
        <f>IF(N239="nulová",J239,0)</f>
        <v>0</v>
      </c>
      <c r="BJ239" s="23" t="s">
        <v>79</v>
      </c>
      <c r="BK239" s="202">
        <f>ROUND(I239*H239,2)</f>
        <v>0</v>
      </c>
      <c r="BL239" s="23" t="s">
        <v>427</v>
      </c>
      <c r="BM239" s="23" t="s">
        <v>663</v>
      </c>
    </row>
    <row r="240" spans="2:65" s="1" customFormat="1" ht="38.25" customHeight="1">
      <c r="B240" s="40"/>
      <c r="C240" s="191" t="s">
        <v>664</v>
      </c>
      <c r="D240" s="191" t="s">
        <v>170</v>
      </c>
      <c r="E240" s="192" t="s">
        <v>665</v>
      </c>
      <c r="F240" s="193" t="s">
        <v>666</v>
      </c>
      <c r="G240" s="194" t="s">
        <v>235</v>
      </c>
      <c r="H240" s="195">
        <v>0.19</v>
      </c>
      <c r="I240" s="196"/>
      <c r="J240" s="197">
        <f>ROUND(I240*H240,2)</f>
        <v>0</v>
      </c>
      <c r="K240" s="193" t="s">
        <v>174</v>
      </c>
      <c r="L240" s="60"/>
      <c r="M240" s="198" t="s">
        <v>21</v>
      </c>
      <c r="N240" s="199" t="s">
        <v>42</v>
      </c>
      <c r="O240" s="41"/>
      <c r="P240" s="200">
        <f>O240*H240</f>
        <v>0</v>
      </c>
      <c r="Q240" s="200">
        <v>0</v>
      </c>
      <c r="R240" s="200">
        <f>Q240*H240</f>
        <v>0</v>
      </c>
      <c r="S240" s="200">
        <v>0</v>
      </c>
      <c r="T240" s="201">
        <f>S240*H240</f>
        <v>0</v>
      </c>
      <c r="AR240" s="23" t="s">
        <v>427</v>
      </c>
      <c r="AT240" s="23" t="s">
        <v>170</v>
      </c>
      <c r="AU240" s="23" t="s">
        <v>81</v>
      </c>
      <c r="AY240" s="23" t="s">
        <v>168</v>
      </c>
      <c r="BE240" s="202">
        <f>IF(N240="základní",J240,0)</f>
        <v>0</v>
      </c>
      <c r="BF240" s="202">
        <f>IF(N240="snížená",J240,0)</f>
        <v>0</v>
      </c>
      <c r="BG240" s="202">
        <f>IF(N240="zákl. přenesená",J240,0)</f>
        <v>0</v>
      </c>
      <c r="BH240" s="202">
        <f>IF(N240="sníž. přenesená",J240,0)</f>
        <v>0</v>
      </c>
      <c r="BI240" s="202">
        <f>IF(N240="nulová",J240,0)</f>
        <v>0</v>
      </c>
      <c r="BJ240" s="23" t="s">
        <v>79</v>
      </c>
      <c r="BK240" s="202">
        <f>ROUND(I240*H240,2)</f>
        <v>0</v>
      </c>
      <c r="BL240" s="23" t="s">
        <v>427</v>
      </c>
      <c r="BM240" s="23" t="s">
        <v>667</v>
      </c>
    </row>
    <row r="241" spans="2:65" s="1" customFormat="1" ht="121.5">
      <c r="B241" s="40"/>
      <c r="C241" s="62"/>
      <c r="D241" s="203" t="s">
        <v>177</v>
      </c>
      <c r="E241" s="62"/>
      <c r="F241" s="204" t="s">
        <v>668</v>
      </c>
      <c r="G241" s="62"/>
      <c r="H241" s="62"/>
      <c r="I241" s="162"/>
      <c r="J241" s="62"/>
      <c r="K241" s="62"/>
      <c r="L241" s="60"/>
      <c r="M241" s="205"/>
      <c r="N241" s="41"/>
      <c r="O241" s="41"/>
      <c r="P241" s="41"/>
      <c r="Q241" s="41"/>
      <c r="R241" s="41"/>
      <c r="S241" s="41"/>
      <c r="T241" s="77"/>
      <c r="AT241" s="23" t="s">
        <v>177</v>
      </c>
      <c r="AU241" s="23" t="s">
        <v>81</v>
      </c>
    </row>
    <row r="242" spans="2:65" s="10" customFormat="1" ht="29.85" customHeight="1">
      <c r="B242" s="175"/>
      <c r="C242" s="176"/>
      <c r="D242" s="177" t="s">
        <v>70</v>
      </c>
      <c r="E242" s="189" t="s">
        <v>669</v>
      </c>
      <c r="F242" s="189" t="s">
        <v>670</v>
      </c>
      <c r="G242" s="176"/>
      <c r="H242" s="176"/>
      <c r="I242" s="179"/>
      <c r="J242" s="190">
        <f>BK242</f>
        <v>0</v>
      </c>
      <c r="K242" s="176"/>
      <c r="L242" s="181"/>
      <c r="M242" s="182"/>
      <c r="N242" s="183"/>
      <c r="O242" s="183"/>
      <c r="P242" s="184">
        <f>SUM(P243:P254)</f>
        <v>0</v>
      </c>
      <c r="Q242" s="183"/>
      <c r="R242" s="184">
        <f>SUM(R243:R254)</f>
        <v>0.114</v>
      </c>
      <c r="S242" s="183"/>
      <c r="T242" s="185">
        <f>SUM(T243:T254)</f>
        <v>0</v>
      </c>
      <c r="AR242" s="186" t="s">
        <v>81</v>
      </c>
      <c r="AT242" s="187" t="s">
        <v>70</v>
      </c>
      <c r="AU242" s="187" t="s">
        <v>79</v>
      </c>
      <c r="AY242" s="186" t="s">
        <v>168</v>
      </c>
      <c r="BK242" s="188">
        <f>SUM(BK243:BK254)</f>
        <v>0</v>
      </c>
    </row>
    <row r="243" spans="2:65" s="1" customFormat="1" ht="25.5" customHeight="1">
      <c r="B243" s="40"/>
      <c r="C243" s="191" t="s">
        <v>671</v>
      </c>
      <c r="D243" s="191" t="s">
        <v>170</v>
      </c>
      <c r="E243" s="192" t="s">
        <v>672</v>
      </c>
      <c r="F243" s="193" t="s">
        <v>673</v>
      </c>
      <c r="G243" s="194" t="s">
        <v>458</v>
      </c>
      <c r="H243" s="195">
        <v>5</v>
      </c>
      <c r="I243" s="196"/>
      <c r="J243" s="197">
        <f>ROUND(I243*H243,2)</f>
        <v>0</v>
      </c>
      <c r="K243" s="193" t="s">
        <v>174</v>
      </c>
      <c r="L243" s="60"/>
      <c r="M243" s="198" t="s">
        <v>21</v>
      </c>
      <c r="N243" s="199" t="s">
        <v>42</v>
      </c>
      <c r="O243" s="41"/>
      <c r="P243" s="200">
        <f>O243*H243</f>
        <v>0</v>
      </c>
      <c r="Q243" s="200">
        <v>0</v>
      </c>
      <c r="R243" s="200">
        <f>Q243*H243</f>
        <v>0</v>
      </c>
      <c r="S243" s="200">
        <v>0</v>
      </c>
      <c r="T243" s="201">
        <f>S243*H243</f>
        <v>0</v>
      </c>
      <c r="AR243" s="23" t="s">
        <v>427</v>
      </c>
      <c r="AT243" s="23" t="s">
        <v>170</v>
      </c>
      <c r="AU243" s="23" t="s">
        <v>81</v>
      </c>
      <c r="AY243" s="23" t="s">
        <v>168</v>
      </c>
      <c r="BE243" s="202">
        <f>IF(N243="základní",J243,0)</f>
        <v>0</v>
      </c>
      <c r="BF243" s="202">
        <f>IF(N243="snížená",J243,0)</f>
        <v>0</v>
      </c>
      <c r="BG243" s="202">
        <f>IF(N243="zákl. přenesená",J243,0)</f>
        <v>0</v>
      </c>
      <c r="BH243" s="202">
        <f>IF(N243="sníž. přenesená",J243,0)</f>
        <v>0</v>
      </c>
      <c r="BI243" s="202">
        <f>IF(N243="nulová",J243,0)</f>
        <v>0</v>
      </c>
      <c r="BJ243" s="23" t="s">
        <v>79</v>
      </c>
      <c r="BK243" s="202">
        <f>ROUND(I243*H243,2)</f>
        <v>0</v>
      </c>
      <c r="BL243" s="23" t="s">
        <v>427</v>
      </c>
      <c r="BM243" s="23" t="s">
        <v>674</v>
      </c>
    </row>
    <row r="244" spans="2:65" s="1" customFormat="1" ht="135">
      <c r="B244" s="40"/>
      <c r="C244" s="62"/>
      <c r="D244" s="203" t="s">
        <v>177</v>
      </c>
      <c r="E244" s="62"/>
      <c r="F244" s="204" t="s">
        <v>675</v>
      </c>
      <c r="G244" s="62"/>
      <c r="H244" s="62"/>
      <c r="I244" s="162"/>
      <c r="J244" s="62"/>
      <c r="K244" s="62"/>
      <c r="L244" s="60"/>
      <c r="M244" s="205"/>
      <c r="N244" s="41"/>
      <c r="O244" s="41"/>
      <c r="P244" s="41"/>
      <c r="Q244" s="41"/>
      <c r="R244" s="41"/>
      <c r="S244" s="41"/>
      <c r="T244" s="77"/>
      <c r="AT244" s="23" t="s">
        <v>177</v>
      </c>
      <c r="AU244" s="23" t="s">
        <v>81</v>
      </c>
    </row>
    <row r="245" spans="2:65" s="1" customFormat="1" ht="25.5" customHeight="1">
      <c r="B245" s="40"/>
      <c r="C245" s="191" t="s">
        <v>676</v>
      </c>
      <c r="D245" s="191" t="s">
        <v>170</v>
      </c>
      <c r="E245" s="192" t="s">
        <v>677</v>
      </c>
      <c r="F245" s="193" t="s">
        <v>678</v>
      </c>
      <c r="G245" s="194" t="s">
        <v>458</v>
      </c>
      <c r="H245" s="195">
        <v>1</v>
      </c>
      <c r="I245" s="196"/>
      <c r="J245" s="197">
        <f>ROUND(I245*H245,2)</f>
        <v>0</v>
      </c>
      <c r="K245" s="193" t="s">
        <v>174</v>
      </c>
      <c r="L245" s="60"/>
      <c r="M245" s="198" t="s">
        <v>21</v>
      </c>
      <c r="N245" s="199" t="s">
        <v>42</v>
      </c>
      <c r="O245" s="41"/>
      <c r="P245" s="200">
        <f>O245*H245</f>
        <v>0</v>
      </c>
      <c r="Q245" s="200">
        <v>0</v>
      </c>
      <c r="R245" s="200">
        <f>Q245*H245</f>
        <v>0</v>
      </c>
      <c r="S245" s="200">
        <v>0</v>
      </c>
      <c r="T245" s="201">
        <f>S245*H245</f>
        <v>0</v>
      </c>
      <c r="AR245" s="23" t="s">
        <v>427</v>
      </c>
      <c r="AT245" s="23" t="s">
        <v>170</v>
      </c>
      <c r="AU245" s="23" t="s">
        <v>81</v>
      </c>
      <c r="AY245" s="23" t="s">
        <v>168</v>
      </c>
      <c r="BE245" s="202">
        <f>IF(N245="základní",J245,0)</f>
        <v>0</v>
      </c>
      <c r="BF245" s="202">
        <f>IF(N245="snížená",J245,0)</f>
        <v>0</v>
      </c>
      <c r="BG245" s="202">
        <f>IF(N245="zákl. přenesená",J245,0)</f>
        <v>0</v>
      </c>
      <c r="BH245" s="202">
        <f>IF(N245="sníž. přenesená",J245,0)</f>
        <v>0</v>
      </c>
      <c r="BI245" s="202">
        <f>IF(N245="nulová",J245,0)</f>
        <v>0</v>
      </c>
      <c r="BJ245" s="23" t="s">
        <v>79</v>
      </c>
      <c r="BK245" s="202">
        <f>ROUND(I245*H245,2)</f>
        <v>0</v>
      </c>
      <c r="BL245" s="23" t="s">
        <v>427</v>
      </c>
      <c r="BM245" s="23" t="s">
        <v>679</v>
      </c>
    </row>
    <row r="246" spans="2:65" s="1" customFormat="1" ht="135">
      <c r="B246" s="40"/>
      <c r="C246" s="62"/>
      <c r="D246" s="203" t="s">
        <v>177</v>
      </c>
      <c r="E246" s="62"/>
      <c r="F246" s="204" t="s">
        <v>675</v>
      </c>
      <c r="G246" s="62"/>
      <c r="H246" s="62"/>
      <c r="I246" s="162"/>
      <c r="J246" s="62"/>
      <c r="K246" s="62"/>
      <c r="L246" s="60"/>
      <c r="M246" s="205"/>
      <c r="N246" s="41"/>
      <c r="O246" s="41"/>
      <c r="P246" s="41"/>
      <c r="Q246" s="41"/>
      <c r="R246" s="41"/>
      <c r="S246" s="41"/>
      <c r="T246" s="77"/>
      <c r="AT246" s="23" t="s">
        <v>177</v>
      </c>
      <c r="AU246" s="23" t="s">
        <v>81</v>
      </c>
    </row>
    <row r="247" spans="2:65" s="1" customFormat="1" ht="16.5" customHeight="1">
      <c r="B247" s="40"/>
      <c r="C247" s="228" t="s">
        <v>680</v>
      </c>
      <c r="D247" s="228" t="s">
        <v>260</v>
      </c>
      <c r="E247" s="229" t="s">
        <v>681</v>
      </c>
      <c r="F247" s="230" t="s">
        <v>682</v>
      </c>
      <c r="G247" s="231" t="s">
        <v>458</v>
      </c>
      <c r="H247" s="232">
        <v>6</v>
      </c>
      <c r="I247" s="233"/>
      <c r="J247" s="234">
        <f>ROUND(I247*H247,2)</f>
        <v>0</v>
      </c>
      <c r="K247" s="230" t="s">
        <v>21</v>
      </c>
      <c r="L247" s="235"/>
      <c r="M247" s="236" t="s">
        <v>21</v>
      </c>
      <c r="N247" s="237" t="s">
        <v>42</v>
      </c>
      <c r="O247" s="41"/>
      <c r="P247" s="200">
        <f>O247*H247</f>
        <v>0</v>
      </c>
      <c r="Q247" s="200">
        <v>1.6E-2</v>
      </c>
      <c r="R247" s="200">
        <f>Q247*H247</f>
        <v>9.6000000000000002E-2</v>
      </c>
      <c r="S247" s="200">
        <v>0</v>
      </c>
      <c r="T247" s="201">
        <f>S247*H247</f>
        <v>0</v>
      </c>
      <c r="AR247" s="23" t="s">
        <v>329</v>
      </c>
      <c r="AT247" s="23" t="s">
        <v>260</v>
      </c>
      <c r="AU247" s="23" t="s">
        <v>81</v>
      </c>
      <c r="AY247" s="23" t="s">
        <v>168</v>
      </c>
      <c r="BE247" s="202">
        <f>IF(N247="základní",J247,0)</f>
        <v>0</v>
      </c>
      <c r="BF247" s="202">
        <f>IF(N247="snížená",J247,0)</f>
        <v>0</v>
      </c>
      <c r="BG247" s="202">
        <f>IF(N247="zákl. přenesená",J247,0)</f>
        <v>0</v>
      </c>
      <c r="BH247" s="202">
        <f>IF(N247="sníž. přenesená",J247,0)</f>
        <v>0</v>
      </c>
      <c r="BI247" s="202">
        <f>IF(N247="nulová",J247,0)</f>
        <v>0</v>
      </c>
      <c r="BJ247" s="23" t="s">
        <v>79</v>
      </c>
      <c r="BK247" s="202">
        <f>ROUND(I247*H247,2)</f>
        <v>0</v>
      </c>
      <c r="BL247" s="23" t="s">
        <v>427</v>
      </c>
      <c r="BM247" s="23" t="s">
        <v>683</v>
      </c>
    </row>
    <row r="248" spans="2:65" s="1" customFormat="1" ht="25.5" customHeight="1">
      <c r="B248" s="40"/>
      <c r="C248" s="191" t="s">
        <v>684</v>
      </c>
      <c r="D248" s="191" t="s">
        <v>170</v>
      </c>
      <c r="E248" s="192" t="s">
        <v>685</v>
      </c>
      <c r="F248" s="193" t="s">
        <v>686</v>
      </c>
      <c r="G248" s="194" t="s">
        <v>458</v>
      </c>
      <c r="H248" s="195">
        <v>3.6</v>
      </c>
      <c r="I248" s="196"/>
      <c r="J248" s="197">
        <f>ROUND(I248*H248,2)</f>
        <v>0</v>
      </c>
      <c r="K248" s="193" t="s">
        <v>174</v>
      </c>
      <c r="L248" s="60"/>
      <c r="M248" s="198" t="s">
        <v>21</v>
      </c>
      <c r="N248" s="199" t="s">
        <v>42</v>
      </c>
      <c r="O248" s="41"/>
      <c r="P248" s="200">
        <f>O248*H248</f>
        <v>0</v>
      </c>
      <c r="Q248" s="200">
        <v>0</v>
      </c>
      <c r="R248" s="200">
        <f>Q248*H248</f>
        <v>0</v>
      </c>
      <c r="S248" s="200">
        <v>0</v>
      </c>
      <c r="T248" s="201">
        <f>S248*H248</f>
        <v>0</v>
      </c>
      <c r="AR248" s="23" t="s">
        <v>427</v>
      </c>
      <c r="AT248" s="23" t="s">
        <v>170</v>
      </c>
      <c r="AU248" s="23" t="s">
        <v>81</v>
      </c>
      <c r="AY248" s="23" t="s">
        <v>168</v>
      </c>
      <c r="BE248" s="202">
        <f>IF(N248="základní",J248,0)</f>
        <v>0</v>
      </c>
      <c r="BF248" s="202">
        <f>IF(N248="snížená",J248,0)</f>
        <v>0</v>
      </c>
      <c r="BG248" s="202">
        <f>IF(N248="zákl. přenesená",J248,0)</f>
        <v>0</v>
      </c>
      <c r="BH248" s="202">
        <f>IF(N248="sníž. přenesená",J248,0)</f>
        <v>0</v>
      </c>
      <c r="BI248" s="202">
        <f>IF(N248="nulová",J248,0)</f>
        <v>0</v>
      </c>
      <c r="BJ248" s="23" t="s">
        <v>79</v>
      </c>
      <c r="BK248" s="202">
        <f>ROUND(I248*H248,2)</f>
        <v>0</v>
      </c>
      <c r="BL248" s="23" t="s">
        <v>427</v>
      </c>
      <c r="BM248" s="23" t="s">
        <v>687</v>
      </c>
    </row>
    <row r="249" spans="2:65" s="1" customFormat="1" ht="40.5">
      <c r="B249" s="40"/>
      <c r="C249" s="62"/>
      <c r="D249" s="203" t="s">
        <v>177</v>
      </c>
      <c r="E249" s="62"/>
      <c r="F249" s="204" t="s">
        <v>688</v>
      </c>
      <c r="G249" s="62"/>
      <c r="H249" s="62"/>
      <c r="I249" s="162"/>
      <c r="J249" s="62"/>
      <c r="K249" s="62"/>
      <c r="L249" s="60"/>
      <c r="M249" s="205"/>
      <c r="N249" s="41"/>
      <c r="O249" s="41"/>
      <c r="P249" s="41"/>
      <c r="Q249" s="41"/>
      <c r="R249" s="41"/>
      <c r="S249" s="41"/>
      <c r="T249" s="77"/>
      <c r="AT249" s="23" t="s">
        <v>177</v>
      </c>
      <c r="AU249" s="23" t="s">
        <v>81</v>
      </c>
    </row>
    <row r="250" spans="2:65" s="1" customFormat="1" ht="16.5" customHeight="1">
      <c r="B250" s="40"/>
      <c r="C250" s="228" t="s">
        <v>689</v>
      </c>
      <c r="D250" s="228" t="s">
        <v>260</v>
      </c>
      <c r="E250" s="229" t="s">
        <v>690</v>
      </c>
      <c r="F250" s="230" t="s">
        <v>691</v>
      </c>
      <c r="G250" s="231" t="s">
        <v>195</v>
      </c>
      <c r="H250" s="232">
        <v>3.6</v>
      </c>
      <c r="I250" s="233"/>
      <c r="J250" s="234">
        <f>ROUND(I250*H250,2)</f>
        <v>0</v>
      </c>
      <c r="K250" s="230" t="s">
        <v>174</v>
      </c>
      <c r="L250" s="235"/>
      <c r="M250" s="236" t="s">
        <v>21</v>
      </c>
      <c r="N250" s="237" t="s">
        <v>42</v>
      </c>
      <c r="O250" s="41"/>
      <c r="P250" s="200">
        <f>O250*H250</f>
        <v>0</v>
      </c>
      <c r="Q250" s="200">
        <v>5.0000000000000001E-3</v>
      </c>
      <c r="R250" s="200">
        <f>Q250*H250</f>
        <v>1.8000000000000002E-2</v>
      </c>
      <c r="S250" s="200">
        <v>0</v>
      </c>
      <c r="T250" s="201">
        <f>S250*H250</f>
        <v>0</v>
      </c>
      <c r="AR250" s="23" t="s">
        <v>329</v>
      </c>
      <c r="AT250" s="23" t="s">
        <v>260</v>
      </c>
      <c r="AU250" s="23" t="s">
        <v>81</v>
      </c>
      <c r="AY250" s="23" t="s">
        <v>168</v>
      </c>
      <c r="BE250" s="202">
        <f>IF(N250="základní",J250,0)</f>
        <v>0</v>
      </c>
      <c r="BF250" s="202">
        <f>IF(N250="snížená",J250,0)</f>
        <v>0</v>
      </c>
      <c r="BG250" s="202">
        <f>IF(N250="zákl. přenesená",J250,0)</f>
        <v>0</v>
      </c>
      <c r="BH250" s="202">
        <f>IF(N250="sníž. přenesená",J250,0)</f>
        <v>0</v>
      </c>
      <c r="BI250" s="202">
        <f>IF(N250="nulová",J250,0)</f>
        <v>0</v>
      </c>
      <c r="BJ250" s="23" t="s">
        <v>79</v>
      </c>
      <c r="BK250" s="202">
        <f>ROUND(I250*H250,2)</f>
        <v>0</v>
      </c>
      <c r="BL250" s="23" t="s">
        <v>427</v>
      </c>
      <c r="BM250" s="23" t="s">
        <v>692</v>
      </c>
    </row>
    <row r="251" spans="2:65" s="1" customFormat="1" ht="16.5" customHeight="1">
      <c r="B251" s="40"/>
      <c r="C251" s="191" t="s">
        <v>693</v>
      </c>
      <c r="D251" s="191" t="s">
        <v>170</v>
      </c>
      <c r="E251" s="192" t="s">
        <v>694</v>
      </c>
      <c r="F251" s="193" t="s">
        <v>695</v>
      </c>
      <c r="G251" s="194" t="s">
        <v>173</v>
      </c>
      <c r="H251" s="195">
        <v>2.52</v>
      </c>
      <c r="I251" s="196"/>
      <c r="J251" s="197">
        <f>ROUND(I251*H251,2)</f>
        <v>0</v>
      </c>
      <c r="K251" s="193" t="s">
        <v>21</v>
      </c>
      <c r="L251" s="60"/>
      <c r="M251" s="198" t="s">
        <v>21</v>
      </c>
      <c r="N251" s="199" t="s">
        <v>42</v>
      </c>
      <c r="O251" s="41"/>
      <c r="P251" s="200">
        <f>O251*H251</f>
        <v>0</v>
      </c>
      <c r="Q251" s="200">
        <v>0</v>
      </c>
      <c r="R251" s="200">
        <f>Q251*H251</f>
        <v>0</v>
      </c>
      <c r="S251" s="200">
        <v>0</v>
      </c>
      <c r="T251" s="201">
        <f>S251*H251</f>
        <v>0</v>
      </c>
      <c r="AR251" s="23" t="s">
        <v>427</v>
      </c>
      <c r="AT251" s="23" t="s">
        <v>170</v>
      </c>
      <c r="AU251" s="23" t="s">
        <v>81</v>
      </c>
      <c r="AY251" s="23" t="s">
        <v>168</v>
      </c>
      <c r="BE251" s="202">
        <f>IF(N251="základní",J251,0)</f>
        <v>0</v>
      </c>
      <c r="BF251" s="202">
        <f>IF(N251="snížená",J251,0)</f>
        <v>0</v>
      </c>
      <c r="BG251" s="202">
        <f>IF(N251="zákl. přenesená",J251,0)</f>
        <v>0</v>
      </c>
      <c r="BH251" s="202">
        <f>IF(N251="sníž. přenesená",J251,0)</f>
        <v>0</v>
      </c>
      <c r="BI251" s="202">
        <f>IF(N251="nulová",J251,0)</f>
        <v>0</v>
      </c>
      <c r="BJ251" s="23" t="s">
        <v>79</v>
      </c>
      <c r="BK251" s="202">
        <f>ROUND(I251*H251,2)</f>
        <v>0</v>
      </c>
      <c r="BL251" s="23" t="s">
        <v>427</v>
      </c>
      <c r="BM251" s="23" t="s">
        <v>696</v>
      </c>
    </row>
    <row r="252" spans="2:65" s="1" customFormat="1" ht="16.5" customHeight="1">
      <c r="B252" s="40"/>
      <c r="C252" s="191" t="s">
        <v>697</v>
      </c>
      <c r="D252" s="191" t="s">
        <v>170</v>
      </c>
      <c r="E252" s="192" t="s">
        <v>698</v>
      </c>
      <c r="F252" s="193" t="s">
        <v>699</v>
      </c>
      <c r="G252" s="194" t="s">
        <v>173</v>
      </c>
      <c r="H252" s="195">
        <v>6.3</v>
      </c>
      <c r="I252" s="196"/>
      <c r="J252" s="197">
        <f>ROUND(I252*H252,2)</f>
        <v>0</v>
      </c>
      <c r="K252" s="193" t="s">
        <v>21</v>
      </c>
      <c r="L252" s="60"/>
      <c r="M252" s="198" t="s">
        <v>21</v>
      </c>
      <c r="N252" s="199" t="s">
        <v>42</v>
      </c>
      <c r="O252" s="41"/>
      <c r="P252" s="200">
        <f>O252*H252</f>
        <v>0</v>
      </c>
      <c r="Q252" s="200">
        <v>0</v>
      </c>
      <c r="R252" s="200">
        <f>Q252*H252</f>
        <v>0</v>
      </c>
      <c r="S252" s="200">
        <v>0</v>
      </c>
      <c r="T252" s="201">
        <f>S252*H252</f>
        <v>0</v>
      </c>
      <c r="AR252" s="23" t="s">
        <v>427</v>
      </c>
      <c r="AT252" s="23" t="s">
        <v>170</v>
      </c>
      <c r="AU252" s="23" t="s">
        <v>81</v>
      </c>
      <c r="AY252" s="23" t="s">
        <v>168</v>
      </c>
      <c r="BE252" s="202">
        <f>IF(N252="základní",J252,0)</f>
        <v>0</v>
      </c>
      <c r="BF252" s="202">
        <f>IF(N252="snížená",J252,0)</f>
        <v>0</v>
      </c>
      <c r="BG252" s="202">
        <f>IF(N252="zákl. přenesená",J252,0)</f>
        <v>0</v>
      </c>
      <c r="BH252" s="202">
        <f>IF(N252="sníž. přenesená",J252,0)</f>
        <v>0</v>
      </c>
      <c r="BI252" s="202">
        <f>IF(N252="nulová",J252,0)</f>
        <v>0</v>
      </c>
      <c r="BJ252" s="23" t="s">
        <v>79</v>
      </c>
      <c r="BK252" s="202">
        <f>ROUND(I252*H252,2)</f>
        <v>0</v>
      </c>
      <c r="BL252" s="23" t="s">
        <v>427</v>
      </c>
      <c r="BM252" s="23" t="s">
        <v>700</v>
      </c>
    </row>
    <row r="253" spans="2:65" s="1" customFormat="1" ht="38.25" customHeight="1">
      <c r="B253" s="40"/>
      <c r="C253" s="191" t="s">
        <v>701</v>
      </c>
      <c r="D253" s="191" t="s">
        <v>170</v>
      </c>
      <c r="E253" s="192" t="s">
        <v>702</v>
      </c>
      <c r="F253" s="193" t="s">
        <v>703</v>
      </c>
      <c r="G253" s="194" t="s">
        <v>235</v>
      </c>
      <c r="H253" s="195">
        <v>1</v>
      </c>
      <c r="I253" s="196"/>
      <c r="J253" s="197">
        <f>ROUND(I253*H253,2)</f>
        <v>0</v>
      </c>
      <c r="K253" s="193" t="s">
        <v>174</v>
      </c>
      <c r="L253" s="60"/>
      <c r="M253" s="198" t="s">
        <v>21</v>
      </c>
      <c r="N253" s="199" t="s">
        <v>42</v>
      </c>
      <c r="O253" s="41"/>
      <c r="P253" s="200">
        <f>O253*H253</f>
        <v>0</v>
      </c>
      <c r="Q253" s="200">
        <v>0</v>
      </c>
      <c r="R253" s="200">
        <f>Q253*H253</f>
        <v>0</v>
      </c>
      <c r="S253" s="200">
        <v>0</v>
      </c>
      <c r="T253" s="201">
        <f>S253*H253</f>
        <v>0</v>
      </c>
      <c r="AR253" s="23" t="s">
        <v>427</v>
      </c>
      <c r="AT253" s="23" t="s">
        <v>170</v>
      </c>
      <c r="AU253" s="23" t="s">
        <v>81</v>
      </c>
      <c r="AY253" s="23" t="s">
        <v>168</v>
      </c>
      <c r="BE253" s="202">
        <f>IF(N253="základní",J253,0)</f>
        <v>0</v>
      </c>
      <c r="BF253" s="202">
        <f>IF(N253="snížená",J253,0)</f>
        <v>0</v>
      </c>
      <c r="BG253" s="202">
        <f>IF(N253="zákl. přenesená",J253,0)</f>
        <v>0</v>
      </c>
      <c r="BH253" s="202">
        <f>IF(N253="sníž. přenesená",J253,0)</f>
        <v>0</v>
      </c>
      <c r="BI253" s="202">
        <f>IF(N253="nulová",J253,0)</f>
        <v>0</v>
      </c>
      <c r="BJ253" s="23" t="s">
        <v>79</v>
      </c>
      <c r="BK253" s="202">
        <f>ROUND(I253*H253,2)</f>
        <v>0</v>
      </c>
      <c r="BL253" s="23" t="s">
        <v>427</v>
      </c>
      <c r="BM253" s="23" t="s">
        <v>704</v>
      </c>
    </row>
    <row r="254" spans="2:65" s="1" customFormat="1" ht="121.5">
      <c r="B254" s="40"/>
      <c r="C254" s="62"/>
      <c r="D254" s="203" t="s">
        <v>177</v>
      </c>
      <c r="E254" s="62"/>
      <c r="F254" s="204" t="s">
        <v>705</v>
      </c>
      <c r="G254" s="62"/>
      <c r="H254" s="62"/>
      <c r="I254" s="162"/>
      <c r="J254" s="62"/>
      <c r="K254" s="62"/>
      <c r="L254" s="60"/>
      <c r="M254" s="205"/>
      <c r="N254" s="41"/>
      <c r="O254" s="41"/>
      <c r="P254" s="41"/>
      <c r="Q254" s="41"/>
      <c r="R254" s="41"/>
      <c r="S254" s="41"/>
      <c r="T254" s="77"/>
      <c r="AT254" s="23" t="s">
        <v>177</v>
      </c>
      <c r="AU254" s="23" t="s">
        <v>81</v>
      </c>
    </row>
    <row r="255" spans="2:65" s="10" customFormat="1" ht="29.85" customHeight="1">
      <c r="B255" s="175"/>
      <c r="C255" s="176"/>
      <c r="D255" s="177" t="s">
        <v>70</v>
      </c>
      <c r="E255" s="189" t="s">
        <v>706</v>
      </c>
      <c r="F255" s="189" t="s">
        <v>707</v>
      </c>
      <c r="G255" s="176"/>
      <c r="H255" s="176"/>
      <c r="I255" s="179"/>
      <c r="J255" s="190">
        <f>BK255</f>
        <v>0</v>
      </c>
      <c r="K255" s="176"/>
      <c r="L255" s="181"/>
      <c r="M255" s="182"/>
      <c r="N255" s="183"/>
      <c r="O255" s="183"/>
      <c r="P255" s="184">
        <f>SUM(P256:P262)</f>
        <v>0</v>
      </c>
      <c r="Q255" s="183"/>
      <c r="R255" s="184">
        <f>SUM(R256:R262)</f>
        <v>7.3943999999999996E-2</v>
      </c>
      <c r="S255" s="183"/>
      <c r="T255" s="185">
        <f>SUM(T256:T262)</f>
        <v>0</v>
      </c>
      <c r="AR255" s="186" t="s">
        <v>81</v>
      </c>
      <c r="AT255" s="187" t="s">
        <v>70</v>
      </c>
      <c r="AU255" s="187" t="s">
        <v>79</v>
      </c>
      <c r="AY255" s="186" t="s">
        <v>168</v>
      </c>
      <c r="BK255" s="188">
        <f>SUM(BK256:BK262)</f>
        <v>0</v>
      </c>
    </row>
    <row r="256" spans="2:65" s="1" customFormat="1" ht="16.5" customHeight="1">
      <c r="B256" s="40"/>
      <c r="C256" s="191" t="s">
        <v>708</v>
      </c>
      <c r="D256" s="191" t="s">
        <v>170</v>
      </c>
      <c r="E256" s="192" t="s">
        <v>709</v>
      </c>
      <c r="F256" s="193" t="s">
        <v>710</v>
      </c>
      <c r="G256" s="194" t="s">
        <v>195</v>
      </c>
      <c r="H256" s="195">
        <v>0</v>
      </c>
      <c r="I256" s="196"/>
      <c r="J256" s="197">
        <f t="shared" ref="J256:J261" si="0">ROUND(I256*H256,2)</f>
        <v>0</v>
      </c>
      <c r="K256" s="193" t="s">
        <v>21</v>
      </c>
      <c r="L256" s="60"/>
      <c r="M256" s="198" t="s">
        <v>21</v>
      </c>
      <c r="N256" s="199" t="s">
        <v>42</v>
      </c>
      <c r="O256" s="41"/>
      <c r="P256" s="200">
        <f t="shared" ref="P256:P261" si="1">O256*H256</f>
        <v>0</v>
      </c>
      <c r="Q256" s="200">
        <v>1.89E-3</v>
      </c>
      <c r="R256" s="200">
        <f t="shared" ref="R256:R261" si="2">Q256*H256</f>
        <v>0</v>
      </c>
      <c r="S256" s="200">
        <v>0</v>
      </c>
      <c r="T256" s="201">
        <f t="shared" ref="T256:T261" si="3">S256*H256</f>
        <v>0</v>
      </c>
      <c r="AR256" s="23" t="s">
        <v>427</v>
      </c>
      <c r="AT256" s="23" t="s">
        <v>170</v>
      </c>
      <c r="AU256" s="23" t="s">
        <v>81</v>
      </c>
      <c r="AY256" s="23" t="s">
        <v>168</v>
      </c>
      <c r="BE256" s="202">
        <f t="shared" ref="BE256:BE261" si="4">IF(N256="základní",J256,0)</f>
        <v>0</v>
      </c>
      <c r="BF256" s="202">
        <f t="shared" ref="BF256:BF261" si="5">IF(N256="snížená",J256,0)</f>
        <v>0</v>
      </c>
      <c r="BG256" s="202">
        <f t="shared" ref="BG256:BG261" si="6">IF(N256="zákl. přenesená",J256,0)</f>
        <v>0</v>
      </c>
      <c r="BH256" s="202">
        <f t="shared" ref="BH256:BH261" si="7">IF(N256="sníž. přenesená",J256,0)</f>
        <v>0</v>
      </c>
      <c r="BI256" s="202">
        <f t="shared" ref="BI256:BI261" si="8">IF(N256="nulová",J256,0)</f>
        <v>0</v>
      </c>
      <c r="BJ256" s="23" t="s">
        <v>79</v>
      </c>
      <c r="BK256" s="202">
        <f t="shared" ref="BK256:BK261" si="9">ROUND(I256*H256,2)</f>
        <v>0</v>
      </c>
      <c r="BL256" s="23" t="s">
        <v>427</v>
      </c>
      <c r="BM256" s="23" t="s">
        <v>711</v>
      </c>
    </row>
    <row r="257" spans="2:65" s="1" customFormat="1" ht="25.5" customHeight="1">
      <c r="B257" s="40"/>
      <c r="C257" s="191" t="s">
        <v>712</v>
      </c>
      <c r="D257" s="191" t="s">
        <v>170</v>
      </c>
      <c r="E257" s="192" t="s">
        <v>713</v>
      </c>
      <c r="F257" s="193" t="s">
        <v>714</v>
      </c>
      <c r="G257" s="194" t="s">
        <v>173</v>
      </c>
      <c r="H257" s="195">
        <v>23.4</v>
      </c>
      <c r="I257" s="196"/>
      <c r="J257" s="197">
        <f t="shared" si="0"/>
        <v>0</v>
      </c>
      <c r="K257" s="193" t="s">
        <v>174</v>
      </c>
      <c r="L257" s="60"/>
      <c r="M257" s="198" t="s">
        <v>21</v>
      </c>
      <c r="N257" s="199" t="s">
        <v>42</v>
      </c>
      <c r="O257" s="41"/>
      <c r="P257" s="200">
        <f t="shared" si="1"/>
        <v>0</v>
      </c>
      <c r="Q257" s="200">
        <v>3.16E-3</v>
      </c>
      <c r="R257" s="200">
        <f t="shared" si="2"/>
        <v>7.3943999999999996E-2</v>
      </c>
      <c r="S257" s="200">
        <v>0</v>
      </c>
      <c r="T257" s="201">
        <f t="shared" si="3"/>
        <v>0</v>
      </c>
      <c r="AR257" s="23" t="s">
        <v>427</v>
      </c>
      <c r="AT257" s="23" t="s">
        <v>170</v>
      </c>
      <c r="AU257" s="23" t="s">
        <v>81</v>
      </c>
      <c r="AY257" s="23" t="s">
        <v>168</v>
      </c>
      <c r="BE257" s="202">
        <f t="shared" si="4"/>
        <v>0</v>
      </c>
      <c r="BF257" s="202">
        <f t="shared" si="5"/>
        <v>0</v>
      </c>
      <c r="BG257" s="202">
        <f t="shared" si="6"/>
        <v>0</v>
      </c>
      <c r="BH257" s="202">
        <f t="shared" si="7"/>
        <v>0</v>
      </c>
      <c r="BI257" s="202">
        <f t="shared" si="8"/>
        <v>0</v>
      </c>
      <c r="BJ257" s="23" t="s">
        <v>79</v>
      </c>
      <c r="BK257" s="202">
        <f t="shared" si="9"/>
        <v>0</v>
      </c>
      <c r="BL257" s="23" t="s">
        <v>427</v>
      </c>
      <c r="BM257" s="23" t="s">
        <v>715</v>
      </c>
    </row>
    <row r="258" spans="2:65" s="1" customFormat="1" ht="25.5" customHeight="1">
      <c r="B258" s="40"/>
      <c r="C258" s="191" t="s">
        <v>716</v>
      </c>
      <c r="D258" s="191" t="s">
        <v>170</v>
      </c>
      <c r="E258" s="192" t="s">
        <v>717</v>
      </c>
      <c r="F258" s="193" t="s">
        <v>718</v>
      </c>
      <c r="G258" s="194" t="s">
        <v>173</v>
      </c>
      <c r="H258" s="195">
        <v>15.8</v>
      </c>
      <c r="I258" s="196"/>
      <c r="J258" s="197">
        <f t="shared" si="0"/>
        <v>0</v>
      </c>
      <c r="K258" s="193" t="s">
        <v>174</v>
      </c>
      <c r="L258" s="60"/>
      <c r="M258" s="198" t="s">
        <v>21</v>
      </c>
      <c r="N258" s="199" t="s">
        <v>42</v>
      </c>
      <c r="O258" s="41"/>
      <c r="P258" s="200">
        <f t="shared" si="1"/>
        <v>0</v>
      </c>
      <c r="Q258" s="200">
        <v>0</v>
      </c>
      <c r="R258" s="200">
        <f t="shared" si="2"/>
        <v>0</v>
      </c>
      <c r="S258" s="200">
        <v>0</v>
      </c>
      <c r="T258" s="201">
        <f t="shared" si="3"/>
        <v>0</v>
      </c>
      <c r="AR258" s="23" t="s">
        <v>427</v>
      </c>
      <c r="AT258" s="23" t="s">
        <v>170</v>
      </c>
      <c r="AU258" s="23" t="s">
        <v>81</v>
      </c>
      <c r="AY258" s="23" t="s">
        <v>168</v>
      </c>
      <c r="BE258" s="202">
        <f t="shared" si="4"/>
        <v>0</v>
      </c>
      <c r="BF258" s="202">
        <f t="shared" si="5"/>
        <v>0</v>
      </c>
      <c r="BG258" s="202">
        <f t="shared" si="6"/>
        <v>0</v>
      </c>
      <c r="BH258" s="202">
        <f t="shared" si="7"/>
        <v>0</v>
      </c>
      <c r="BI258" s="202">
        <f t="shared" si="8"/>
        <v>0</v>
      </c>
      <c r="BJ258" s="23" t="s">
        <v>79</v>
      </c>
      <c r="BK258" s="202">
        <f t="shared" si="9"/>
        <v>0</v>
      </c>
      <c r="BL258" s="23" t="s">
        <v>427</v>
      </c>
      <c r="BM258" s="23" t="s">
        <v>719</v>
      </c>
    </row>
    <row r="259" spans="2:65" s="1" customFormat="1" ht="16.5" customHeight="1">
      <c r="B259" s="40"/>
      <c r="C259" s="228" t="s">
        <v>720</v>
      </c>
      <c r="D259" s="228" t="s">
        <v>260</v>
      </c>
      <c r="E259" s="229" t="s">
        <v>721</v>
      </c>
      <c r="F259" s="230" t="s">
        <v>722</v>
      </c>
      <c r="G259" s="231" t="s">
        <v>173</v>
      </c>
      <c r="H259" s="232">
        <v>28.97</v>
      </c>
      <c r="I259" s="233"/>
      <c r="J259" s="234">
        <f t="shared" si="0"/>
        <v>0</v>
      </c>
      <c r="K259" s="230" t="s">
        <v>21</v>
      </c>
      <c r="L259" s="235"/>
      <c r="M259" s="236" t="s">
        <v>21</v>
      </c>
      <c r="N259" s="237" t="s">
        <v>42</v>
      </c>
      <c r="O259" s="41"/>
      <c r="P259" s="200">
        <f t="shared" si="1"/>
        <v>0</v>
      </c>
      <c r="Q259" s="200">
        <v>0</v>
      </c>
      <c r="R259" s="200">
        <f t="shared" si="2"/>
        <v>0</v>
      </c>
      <c r="S259" s="200">
        <v>0</v>
      </c>
      <c r="T259" s="201">
        <f t="shared" si="3"/>
        <v>0</v>
      </c>
      <c r="AR259" s="23" t="s">
        <v>329</v>
      </c>
      <c r="AT259" s="23" t="s">
        <v>260</v>
      </c>
      <c r="AU259" s="23" t="s">
        <v>81</v>
      </c>
      <c r="AY259" s="23" t="s">
        <v>168</v>
      </c>
      <c r="BE259" s="202">
        <f t="shared" si="4"/>
        <v>0</v>
      </c>
      <c r="BF259" s="202">
        <f t="shared" si="5"/>
        <v>0</v>
      </c>
      <c r="BG259" s="202">
        <f t="shared" si="6"/>
        <v>0</v>
      </c>
      <c r="BH259" s="202">
        <f t="shared" si="7"/>
        <v>0</v>
      </c>
      <c r="BI259" s="202">
        <f t="shared" si="8"/>
        <v>0</v>
      </c>
      <c r="BJ259" s="23" t="s">
        <v>79</v>
      </c>
      <c r="BK259" s="202">
        <f t="shared" si="9"/>
        <v>0</v>
      </c>
      <c r="BL259" s="23" t="s">
        <v>427</v>
      </c>
      <c r="BM259" s="23" t="s">
        <v>723</v>
      </c>
    </row>
    <row r="260" spans="2:65" s="1" customFormat="1" ht="25.5" customHeight="1">
      <c r="B260" s="40"/>
      <c r="C260" s="191" t="s">
        <v>724</v>
      </c>
      <c r="D260" s="191" t="s">
        <v>170</v>
      </c>
      <c r="E260" s="192" t="s">
        <v>725</v>
      </c>
      <c r="F260" s="193" t="s">
        <v>726</v>
      </c>
      <c r="G260" s="194" t="s">
        <v>173</v>
      </c>
      <c r="H260" s="195">
        <v>23.4</v>
      </c>
      <c r="I260" s="196"/>
      <c r="J260" s="197">
        <f t="shared" si="0"/>
        <v>0</v>
      </c>
      <c r="K260" s="193" t="s">
        <v>174</v>
      </c>
      <c r="L260" s="60"/>
      <c r="M260" s="198" t="s">
        <v>21</v>
      </c>
      <c r="N260" s="199" t="s">
        <v>42</v>
      </c>
      <c r="O260" s="41"/>
      <c r="P260" s="200">
        <f t="shared" si="1"/>
        <v>0</v>
      </c>
      <c r="Q260" s="200">
        <v>0</v>
      </c>
      <c r="R260" s="200">
        <f t="shared" si="2"/>
        <v>0</v>
      </c>
      <c r="S260" s="200">
        <v>0</v>
      </c>
      <c r="T260" s="201">
        <f t="shared" si="3"/>
        <v>0</v>
      </c>
      <c r="AR260" s="23" t="s">
        <v>427</v>
      </c>
      <c r="AT260" s="23" t="s">
        <v>170</v>
      </c>
      <c r="AU260" s="23" t="s">
        <v>81</v>
      </c>
      <c r="AY260" s="23" t="s">
        <v>168</v>
      </c>
      <c r="BE260" s="202">
        <f t="shared" si="4"/>
        <v>0</v>
      </c>
      <c r="BF260" s="202">
        <f t="shared" si="5"/>
        <v>0</v>
      </c>
      <c r="BG260" s="202">
        <f t="shared" si="6"/>
        <v>0</v>
      </c>
      <c r="BH260" s="202">
        <f t="shared" si="7"/>
        <v>0</v>
      </c>
      <c r="BI260" s="202">
        <f t="shared" si="8"/>
        <v>0</v>
      </c>
      <c r="BJ260" s="23" t="s">
        <v>79</v>
      </c>
      <c r="BK260" s="202">
        <f t="shared" si="9"/>
        <v>0</v>
      </c>
      <c r="BL260" s="23" t="s">
        <v>427</v>
      </c>
      <c r="BM260" s="23" t="s">
        <v>727</v>
      </c>
    </row>
    <row r="261" spans="2:65" s="1" customFormat="1" ht="38.25" customHeight="1">
      <c r="B261" s="40"/>
      <c r="C261" s="191" t="s">
        <v>728</v>
      </c>
      <c r="D261" s="191" t="s">
        <v>170</v>
      </c>
      <c r="E261" s="192" t="s">
        <v>729</v>
      </c>
      <c r="F261" s="193" t="s">
        <v>730</v>
      </c>
      <c r="G261" s="194" t="s">
        <v>235</v>
      </c>
      <c r="H261" s="195">
        <v>0.5</v>
      </c>
      <c r="I261" s="196"/>
      <c r="J261" s="197">
        <f t="shared" si="0"/>
        <v>0</v>
      </c>
      <c r="K261" s="193" t="s">
        <v>174</v>
      </c>
      <c r="L261" s="60"/>
      <c r="M261" s="198" t="s">
        <v>21</v>
      </c>
      <c r="N261" s="199" t="s">
        <v>42</v>
      </c>
      <c r="O261" s="41"/>
      <c r="P261" s="200">
        <f t="shared" si="1"/>
        <v>0</v>
      </c>
      <c r="Q261" s="200">
        <v>0</v>
      </c>
      <c r="R261" s="200">
        <f t="shared" si="2"/>
        <v>0</v>
      </c>
      <c r="S261" s="200">
        <v>0</v>
      </c>
      <c r="T261" s="201">
        <f t="shared" si="3"/>
        <v>0</v>
      </c>
      <c r="AR261" s="23" t="s">
        <v>427</v>
      </c>
      <c r="AT261" s="23" t="s">
        <v>170</v>
      </c>
      <c r="AU261" s="23" t="s">
        <v>81</v>
      </c>
      <c r="AY261" s="23" t="s">
        <v>168</v>
      </c>
      <c r="BE261" s="202">
        <f t="shared" si="4"/>
        <v>0</v>
      </c>
      <c r="BF261" s="202">
        <f t="shared" si="5"/>
        <v>0</v>
      </c>
      <c r="BG261" s="202">
        <f t="shared" si="6"/>
        <v>0</v>
      </c>
      <c r="BH261" s="202">
        <f t="shared" si="7"/>
        <v>0</v>
      </c>
      <c r="BI261" s="202">
        <f t="shared" si="8"/>
        <v>0</v>
      </c>
      <c r="BJ261" s="23" t="s">
        <v>79</v>
      </c>
      <c r="BK261" s="202">
        <f t="shared" si="9"/>
        <v>0</v>
      </c>
      <c r="BL261" s="23" t="s">
        <v>427</v>
      </c>
      <c r="BM261" s="23" t="s">
        <v>731</v>
      </c>
    </row>
    <row r="262" spans="2:65" s="1" customFormat="1" ht="121.5">
      <c r="B262" s="40"/>
      <c r="C262" s="62"/>
      <c r="D262" s="203" t="s">
        <v>177</v>
      </c>
      <c r="E262" s="62"/>
      <c r="F262" s="204" t="s">
        <v>608</v>
      </c>
      <c r="G262" s="62"/>
      <c r="H262" s="62"/>
      <c r="I262" s="162"/>
      <c r="J262" s="62"/>
      <c r="K262" s="62"/>
      <c r="L262" s="60"/>
      <c r="M262" s="205"/>
      <c r="N262" s="41"/>
      <c r="O262" s="41"/>
      <c r="P262" s="41"/>
      <c r="Q262" s="41"/>
      <c r="R262" s="41"/>
      <c r="S262" s="41"/>
      <c r="T262" s="77"/>
      <c r="AT262" s="23" t="s">
        <v>177</v>
      </c>
      <c r="AU262" s="23" t="s">
        <v>81</v>
      </c>
    </row>
    <row r="263" spans="2:65" s="10" customFormat="1" ht="29.85" customHeight="1">
      <c r="B263" s="175"/>
      <c r="C263" s="176"/>
      <c r="D263" s="177" t="s">
        <v>70</v>
      </c>
      <c r="E263" s="189" t="s">
        <v>732</v>
      </c>
      <c r="F263" s="189" t="s">
        <v>733</v>
      </c>
      <c r="G263" s="176"/>
      <c r="H263" s="176"/>
      <c r="I263" s="179"/>
      <c r="J263" s="190">
        <f>BK263</f>
        <v>0</v>
      </c>
      <c r="K263" s="176"/>
      <c r="L263" s="181"/>
      <c r="M263" s="182"/>
      <c r="N263" s="183"/>
      <c r="O263" s="183"/>
      <c r="P263" s="184">
        <f>P264</f>
        <v>0</v>
      </c>
      <c r="Q263" s="183"/>
      <c r="R263" s="184">
        <f>R264</f>
        <v>5.1599999999999997E-3</v>
      </c>
      <c r="S263" s="183"/>
      <c r="T263" s="185">
        <f>T264</f>
        <v>0</v>
      </c>
      <c r="AR263" s="186" t="s">
        <v>81</v>
      </c>
      <c r="AT263" s="187" t="s">
        <v>70</v>
      </c>
      <c r="AU263" s="187" t="s">
        <v>79</v>
      </c>
      <c r="AY263" s="186" t="s">
        <v>168</v>
      </c>
      <c r="BK263" s="188">
        <f>BK264</f>
        <v>0</v>
      </c>
    </row>
    <row r="264" spans="2:65" s="1" customFormat="1" ht="16.5" customHeight="1">
      <c r="B264" s="40"/>
      <c r="C264" s="191" t="s">
        <v>734</v>
      </c>
      <c r="D264" s="191" t="s">
        <v>170</v>
      </c>
      <c r="E264" s="192" t="s">
        <v>735</v>
      </c>
      <c r="F264" s="193" t="s">
        <v>736</v>
      </c>
      <c r="G264" s="194" t="s">
        <v>173</v>
      </c>
      <c r="H264" s="195">
        <v>17.2</v>
      </c>
      <c r="I264" s="196"/>
      <c r="J264" s="197">
        <f>ROUND(I264*H264,2)</f>
        <v>0</v>
      </c>
      <c r="K264" s="193" t="s">
        <v>21</v>
      </c>
      <c r="L264" s="60"/>
      <c r="M264" s="198" t="s">
        <v>21</v>
      </c>
      <c r="N264" s="199" t="s">
        <v>42</v>
      </c>
      <c r="O264" s="41"/>
      <c r="P264" s="200">
        <f>O264*H264</f>
        <v>0</v>
      </c>
      <c r="Q264" s="200">
        <v>2.9999999999999997E-4</v>
      </c>
      <c r="R264" s="200">
        <f>Q264*H264</f>
        <v>5.1599999999999997E-3</v>
      </c>
      <c r="S264" s="200">
        <v>0</v>
      </c>
      <c r="T264" s="201">
        <f>S264*H264</f>
        <v>0</v>
      </c>
      <c r="AR264" s="23" t="s">
        <v>427</v>
      </c>
      <c r="AT264" s="23" t="s">
        <v>170</v>
      </c>
      <c r="AU264" s="23" t="s">
        <v>81</v>
      </c>
      <c r="AY264" s="23" t="s">
        <v>168</v>
      </c>
      <c r="BE264" s="202">
        <f>IF(N264="základní",J264,0)</f>
        <v>0</v>
      </c>
      <c r="BF264" s="202">
        <f>IF(N264="snížená",J264,0)</f>
        <v>0</v>
      </c>
      <c r="BG264" s="202">
        <f>IF(N264="zákl. přenesená",J264,0)</f>
        <v>0</v>
      </c>
      <c r="BH264" s="202">
        <f>IF(N264="sníž. přenesená",J264,0)</f>
        <v>0</v>
      </c>
      <c r="BI264" s="202">
        <f>IF(N264="nulová",J264,0)</f>
        <v>0</v>
      </c>
      <c r="BJ264" s="23" t="s">
        <v>79</v>
      </c>
      <c r="BK264" s="202">
        <f>ROUND(I264*H264,2)</f>
        <v>0</v>
      </c>
      <c r="BL264" s="23" t="s">
        <v>427</v>
      </c>
      <c r="BM264" s="23" t="s">
        <v>737</v>
      </c>
    </row>
    <row r="265" spans="2:65" s="10" customFormat="1" ht="29.85" customHeight="1">
      <c r="B265" s="175"/>
      <c r="C265" s="176"/>
      <c r="D265" s="177" t="s">
        <v>70</v>
      </c>
      <c r="E265" s="189" t="s">
        <v>738</v>
      </c>
      <c r="F265" s="189" t="s">
        <v>739</v>
      </c>
      <c r="G265" s="176"/>
      <c r="H265" s="176"/>
      <c r="I265" s="179"/>
      <c r="J265" s="190">
        <f>BK265</f>
        <v>0</v>
      </c>
      <c r="K265" s="176"/>
      <c r="L265" s="181"/>
      <c r="M265" s="182"/>
      <c r="N265" s="183"/>
      <c r="O265" s="183"/>
      <c r="P265" s="184">
        <f>SUM(P266:P270)</f>
        <v>0</v>
      </c>
      <c r="Q265" s="183"/>
      <c r="R265" s="184">
        <f>SUM(R266:R270)</f>
        <v>2.3492457</v>
      </c>
      <c r="S265" s="183"/>
      <c r="T265" s="185">
        <f>SUM(T266:T270)</f>
        <v>0</v>
      </c>
      <c r="AR265" s="186" t="s">
        <v>81</v>
      </c>
      <c r="AT265" s="187" t="s">
        <v>70</v>
      </c>
      <c r="AU265" s="187" t="s">
        <v>79</v>
      </c>
      <c r="AY265" s="186" t="s">
        <v>168</v>
      </c>
      <c r="BK265" s="188">
        <f>SUM(BK266:BK270)</f>
        <v>0</v>
      </c>
    </row>
    <row r="266" spans="2:65" s="1" customFormat="1" ht="25.5" customHeight="1">
      <c r="B266" s="40"/>
      <c r="C266" s="191" t="s">
        <v>740</v>
      </c>
      <c r="D266" s="191" t="s">
        <v>170</v>
      </c>
      <c r="E266" s="192" t="s">
        <v>741</v>
      </c>
      <c r="F266" s="193" t="s">
        <v>742</v>
      </c>
      <c r="G266" s="194" t="s">
        <v>173</v>
      </c>
      <c r="H266" s="195">
        <v>64.23</v>
      </c>
      <c r="I266" s="196"/>
      <c r="J266" s="197">
        <f>ROUND(I266*H266,2)</f>
        <v>0</v>
      </c>
      <c r="K266" s="193" t="s">
        <v>21</v>
      </c>
      <c r="L266" s="60"/>
      <c r="M266" s="198" t="s">
        <v>21</v>
      </c>
      <c r="N266" s="199" t="s">
        <v>42</v>
      </c>
      <c r="O266" s="41"/>
      <c r="P266" s="200">
        <f>O266*H266</f>
        <v>0</v>
      </c>
      <c r="Q266" s="200">
        <v>3.5659999999999997E-2</v>
      </c>
      <c r="R266" s="200">
        <f>Q266*H266</f>
        <v>2.2904418</v>
      </c>
      <c r="S266" s="200">
        <v>0</v>
      </c>
      <c r="T266" s="201">
        <f>S266*H266</f>
        <v>0</v>
      </c>
      <c r="AR266" s="23" t="s">
        <v>427</v>
      </c>
      <c r="AT266" s="23" t="s">
        <v>170</v>
      </c>
      <c r="AU266" s="23" t="s">
        <v>81</v>
      </c>
      <c r="AY266" s="23" t="s">
        <v>168</v>
      </c>
      <c r="BE266" s="202">
        <f>IF(N266="základní",J266,0)</f>
        <v>0</v>
      </c>
      <c r="BF266" s="202">
        <f>IF(N266="snížená",J266,0)</f>
        <v>0</v>
      </c>
      <c r="BG266" s="202">
        <f>IF(N266="zákl. přenesená",J266,0)</f>
        <v>0</v>
      </c>
      <c r="BH266" s="202">
        <f>IF(N266="sníž. přenesená",J266,0)</f>
        <v>0</v>
      </c>
      <c r="BI266" s="202">
        <f>IF(N266="nulová",J266,0)</f>
        <v>0</v>
      </c>
      <c r="BJ266" s="23" t="s">
        <v>79</v>
      </c>
      <c r="BK266" s="202">
        <f>ROUND(I266*H266,2)</f>
        <v>0</v>
      </c>
      <c r="BL266" s="23" t="s">
        <v>427</v>
      </c>
      <c r="BM266" s="23" t="s">
        <v>743</v>
      </c>
    </row>
    <row r="267" spans="2:65" s="1" customFormat="1" ht="25.5" customHeight="1">
      <c r="B267" s="40"/>
      <c r="C267" s="191" t="s">
        <v>744</v>
      </c>
      <c r="D267" s="191" t="s">
        <v>170</v>
      </c>
      <c r="E267" s="192" t="s">
        <v>745</v>
      </c>
      <c r="F267" s="193" t="s">
        <v>746</v>
      </c>
      <c r="G267" s="194" t="s">
        <v>173</v>
      </c>
      <c r="H267" s="195">
        <v>63.23</v>
      </c>
      <c r="I267" s="196"/>
      <c r="J267" s="197">
        <f>ROUND(I267*H267,2)</f>
        <v>0</v>
      </c>
      <c r="K267" s="193" t="s">
        <v>174</v>
      </c>
      <c r="L267" s="60"/>
      <c r="M267" s="198" t="s">
        <v>21</v>
      </c>
      <c r="N267" s="199" t="s">
        <v>42</v>
      </c>
      <c r="O267" s="41"/>
      <c r="P267" s="200">
        <f>O267*H267</f>
        <v>0</v>
      </c>
      <c r="Q267" s="200">
        <v>9.3000000000000005E-4</v>
      </c>
      <c r="R267" s="200">
        <f>Q267*H267</f>
        <v>5.8803899999999999E-2</v>
      </c>
      <c r="S267" s="200">
        <v>0</v>
      </c>
      <c r="T267" s="201">
        <f>S267*H267</f>
        <v>0</v>
      </c>
      <c r="AR267" s="23" t="s">
        <v>427</v>
      </c>
      <c r="AT267" s="23" t="s">
        <v>170</v>
      </c>
      <c r="AU267" s="23" t="s">
        <v>81</v>
      </c>
      <c r="AY267" s="23" t="s">
        <v>168</v>
      </c>
      <c r="BE267" s="202">
        <f>IF(N267="základní",J267,0)</f>
        <v>0</v>
      </c>
      <c r="BF267" s="202">
        <f>IF(N267="snížená",J267,0)</f>
        <v>0</v>
      </c>
      <c r="BG267" s="202">
        <f>IF(N267="zákl. přenesená",J267,0)</f>
        <v>0</v>
      </c>
      <c r="BH267" s="202">
        <f>IF(N267="sníž. přenesená",J267,0)</f>
        <v>0</v>
      </c>
      <c r="BI267" s="202">
        <f>IF(N267="nulová",J267,0)</f>
        <v>0</v>
      </c>
      <c r="BJ267" s="23" t="s">
        <v>79</v>
      </c>
      <c r="BK267" s="202">
        <f>ROUND(I267*H267,2)</f>
        <v>0</v>
      </c>
      <c r="BL267" s="23" t="s">
        <v>427</v>
      </c>
      <c r="BM267" s="23" t="s">
        <v>747</v>
      </c>
    </row>
    <row r="268" spans="2:65" s="1" customFormat="1" ht="16.5" customHeight="1">
      <c r="B268" s="40"/>
      <c r="C268" s="228" t="s">
        <v>748</v>
      </c>
      <c r="D268" s="228" t="s">
        <v>260</v>
      </c>
      <c r="E268" s="229" t="s">
        <v>749</v>
      </c>
      <c r="F268" s="230" t="s">
        <v>750</v>
      </c>
      <c r="G268" s="231" t="s">
        <v>173</v>
      </c>
      <c r="H268" s="232">
        <v>73.86</v>
      </c>
      <c r="I268" s="233"/>
      <c r="J268" s="234">
        <f>ROUND(I268*H268,2)</f>
        <v>0</v>
      </c>
      <c r="K268" s="230" t="s">
        <v>21</v>
      </c>
      <c r="L268" s="235"/>
      <c r="M268" s="236" t="s">
        <v>21</v>
      </c>
      <c r="N268" s="237" t="s">
        <v>42</v>
      </c>
      <c r="O268" s="41"/>
      <c r="P268" s="200">
        <f>O268*H268</f>
        <v>0</v>
      </c>
      <c r="Q268" s="200">
        <v>0</v>
      </c>
      <c r="R268" s="200">
        <f>Q268*H268</f>
        <v>0</v>
      </c>
      <c r="S268" s="200">
        <v>0</v>
      </c>
      <c r="T268" s="201">
        <f>S268*H268</f>
        <v>0</v>
      </c>
      <c r="AR268" s="23" t="s">
        <v>329</v>
      </c>
      <c r="AT268" s="23" t="s">
        <v>260</v>
      </c>
      <c r="AU268" s="23" t="s">
        <v>81</v>
      </c>
      <c r="AY268" s="23" t="s">
        <v>168</v>
      </c>
      <c r="BE268" s="202">
        <f>IF(N268="základní",J268,0)</f>
        <v>0</v>
      </c>
      <c r="BF268" s="202">
        <f>IF(N268="snížená",J268,0)</f>
        <v>0</v>
      </c>
      <c r="BG268" s="202">
        <f>IF(N268="zákl. přenesená",J268,0)</f>
        <v>0</v>
      </c>
      <c r="BH268" s="202">
        <f>IF(N268="sníž. přenesená",J268,0)</f>
        <v>0</v>
      </c>
      <c r="BI268" s="202">
        <f>IF(N268="nulová",J268,0)</f>
        <v>0</v>
      </c>
      <c r="BJ268" s="23" t="s">
        <v>79</v>
      </c>
      <c r="BK268" s="202">
        <f>ROUND(I268*H268,2)</f>
        <v>0</v>
      </c>
      <c r="BL268" s="23" t="s">
        <v>427</v>
      </c>
      <c r="BM268" s="23" t="s">
        <v>751</v>
      </c>
    </row>
    <row r="269" spans="2:65" s="1" customFormat="1" ht="38.25" customHeight="1">
      <c r="B269" s="40"/>
      <c r="C269" s="191" t="s">
        <v>752</v>
      </c>
      <c r="D269" s="191" t="s">
        <v>170</v>
      </c>
      <c r="E269" s="192" t="s">
        <v>753</v>
      </c>
      <c r="F269" s="193" t="s">
        <v>754</v>
      </c>
      <c r="G269" s="194" t="s">
        <v>235</v>
      </c>
      <c r="H269" s="195">
        <v>2.3490000000000002</v>
      </c>
      <c r="I269" s="196"/>
      <c r="J269" s="197">
        <f>ROUND(I269*H269,2)</f>
        <v>0</v>
      </c>
      <c r="K269" s="193" t="s">
        <v>174</v>
      </c>
      <c r="L269" s="60"/>
      <c r="M269" s="198" t="s">
        <v>21</v>
      </c>
      <c r="N269" s="199" t="s">
        <v>42</v>
      </c>
      <c r="O269" s="41"/>
      <c r="P269" s="200">
        <f>O269*H269</f>
        <v>0</v>
      </c>
      <c r="Q269" s="200">
        <v>0</v>
      </c>
      <c r="R269" s="200">
        <f>Q269*H269</f>
        <v>0</v>
      </c>
      <c r="S269" s="200">
        <v>0</v>
      </c>
      <c r="T269" s="201">
        <f>S269*H269</f>
        <v>0</v>
      </c>
      <c r="AR269" s="23" t="s">
        <v>427</v>
      </c>
      <c r="AT269" s="23" t="s">
        <v>170</v>
      </c>
      <c r="AU269" s="23" t="s">
        <v>81</v>
      </c>
      <c r="AY269" s="23" t="s">
        <v>168</v>
      </c>
      <c r="BE269" s="202">
        <f>IF(N269="základní",J269,0)</f>
        <v>0</v>
      </c>
      <c r="BF269" s="202">
        <f>IF(N269="snížená",J269,0)</f>
        <v>0</v>
      </c>
      <c r="BG269" s="202">
        <f>IF(N269="zákl. přenesená",J269,0)</f>
        <v>0</v>
      </c>
      <c r="BH269" s="202">
        <f>IF(N269="sníž. přenesená",J269,0)</f>
        <v>0</v>
      </c>
      <c r="BI269" s="202">
        <f>IF(N269="nulová",J269,0)</f>
        <v>0</v>
      </c>
      <c r="BJ269" s="23" t="s">
        <v>79</v>
      </c>
      <c r="BK269" s="202">
        <f>ROUND(I269*H269,2)</f>
        <v>0</v>
      </c>
      <c r="BL269" s="23" t="s">
        <v>427</v>
      </c>
      <c r="BM269" s="23" t="s">
        <v>755</v>
      </c>
    </row>
    <row r="270" spans="2:65" s="1" customFormat="1" ht="121.5">
      <c r="B270" s="40"/>
      <c r="C270" s="62"/>
      <c r="D270" s="203" t="s">
        <v>177</v>
      </c>
      <c r="E270" s="62"/>
      <c r="F270" s="204" t="s">
        <v>608</v>
      </c>
      <c r="G270" s="62"/>
      <c r="H270" s="62"/>
      <c r="I270" s="162"/>
      <c r="J270" s="62"/>
      <c r="K270" s="62"/>
      <c r="L270" s="60"/>
      <c r="M270" s="205"/>
      <c r="N270" s="41"/>
      <c r="O270" s="41"/>
      <c r="P270" s="41"/>
      <c r="Q270" s="41"/>
      <c r="R270" s="41"/>
      <c r="S270" s="41"/>
      <c r="T270" s="77"/>
      <c r="AT270" s="23" t="s">
        <v>177</v>
      </c>
      <c r="AU270" s="23" t="s">
        <v>81</v>
      </c>
    </row>
    <row r="271" spans="2:65" s="10" customFormat="1" ht="29.85" customHeight="1">
      <c r="B271" s="175"/>
      <c r="C271" s="176"/>
      <c r="D271" s="177" t="s">
        <v>70</v>
      </c>
      <c r="E271" s="189" t="s">
        <v>756</v>
      </c>
      <c r="F271" s="189" t="s">
        <v>757</v>
      </c>
      <c r="G271" s="176"/>
      <c r="H271" s="176"/>
      <c r="I271" s="179"/>
      <c r="J271" s="190">
        <f>BK271</f>
        <v>0</v>
      </c>
      <c r="K271" s="176"/>
      <c r="L271" s="181"/>
      <c r="M271" s="182"/>
      <c r="N271" s="183"/>
      <c r="O271" s="183"/>
      <c r="P271" s="184">
        <f>SUM(P272:P273)</f>
        <v>0</v>
      </c>
      <c r="Q271" s="183"/>
      <c r="R271" s="184">
        <f>SUM(R272:R273)</f>
        <v>4.5999999999999999E-2</v>
      </c>
      <c r="S271" s="183"/>
      <c r="T271" s="185">
        <f>SUM(T272:T273)</f>
        <v>0</v>
      </c>
      <c r="AR271" s="186" t="s">
        <v>81</v>
      </c>
      <c r="AT271" s="187" t="s">
        <v>70</v>
      </c>
      <c r="AU271" s="187" t="s">
        <v>79</v>
      </c>
      <c r="AY271" s="186" t="s">
        <v>168</v>
      </c>
      <c r="BK271" s="188">
        <f>SUM(BK272:BK273)</f>
        <v>0</v>
      </c>
    </row>
    <row r="272" spans="2:65" s="1" customFormat="1" ht="16.5" customHeight="1">
      <c r="B272" s="40"/>
      <c r="C272" s="191" t="s">
        <v>758</v>
      </c>
      <c r="D272" s="191" t="s">
        <v>170</v>
      </c>
      <c r="E272" s="192" t="s">
        <v>759</v>
      </c>
      <c r="F272" s="193" t="s">
        <v>760</v>
      </c>
      <c r="G272" s="194" t="s">
        <v>173</v>
      </c>
      <c r="H272" s="195">
        <v>100</v>
      </c>
      <c r="I272" s="196"/>
      <c r="J272" s="197">
        <f>ROUND(I272*H272,2)</f>
        <v>0</v>
      </c>
      <c r="K272" s="193" t="s">
        <v>174</v>
      </c>
      <c r="L272" s="60"/>
      <c r="M272" s="198" t="s">
        <v>21</v>
      </c>
      <c r="N272" s="199" t="s">
        <v>42</v>
      </c>
      <c r="O272" s="41"/>
      <c r="P272" s="200">
        <f>O272*H272</f>
        <v>0</v>
      </c>
      <c r="Q272" s="200">
        <v>2.0000000000000001E-4</v>
      </c>
      <c r="R272" s="200">
        <f>Q272*H272</f>
        <v>0.02</v>
      </c>
      <c r="S272" s="200">
        <v>0</v>
      </c>
      <c r="T272" s="201">
        <f>S272*H272</f>
        <v>0</v>
      </c>
      <c r="AR272" s="23" t="s">
        <v>427</v>
      </c>
      <c r="AT272" s="23" t="s">
        <v>170</v>
      </c>
      <c r="AU272" s="23" t="s">
        <v>81</v>
      </c>
      <c r="AY272" s="23" t="s">
        <v>168</v>
      </c>
      <c r="BE272" s="202">
        <f>IF(N272="základní",J272,0)</f>
        <v>0</v>
      </c>
      <c r="BF272" s="202">
        <f>IF(N272="snížená",J272,0)</f>
        <v>0</v>
      </c>
      <c r="BG272" s="202">
        <f>IF(N272="zákl. přenesená",J272,0)</f>
        <v>0</v>
      </c>
      <c r="BH272" s="202">
        <f>IF(N272="sníž. přenesená",J272,0)</f>
        <v>0</v>
      </c>
      <c r="BI272" s="202">
        <f>IF(N272="nulová",J272,0)</f>
        <v>0</v>
      </c>
      <c r="BJ272" s="23" t="s">
        <v>79</v>
      </c>
      <c r="BK272" s="202">
        <f>ROUND(I272*H272,2)</f>
        <v>0</v>
      </c>
      <c r="BL272" s="23" t="s">
        <v>427</v>
      </c>
      <c r="BM272" s="23" t="s">
        <v>761</v>
      </c>
    </row>
    <row r="273" spans="2:65" s="1" customFormat="1" ht="25.5" customHeight="1">
      <c r="B273" s="40"/>
      <c r="C273" s="191" t="s">
        <v>762</v>
      </c>
      <c r="D273" s="191" t="s">
        <v>170</v>
      </c>
      <c r="E273" s="192" t="s">
        <v>763</v>
      </c>
      <c r="F273" s="193" t="s">
        <v>764</v>
      </c>
      <c r="G273" s="194" t="s">
        <v>173</v>
      </c>
      <c r="H273" s="195">
        <v>100</v>
      </c>
      <c r="I273" s="196"/>
      <c r="J273" s="197">
        <f>ROUND(I273*H273,2)</f>
        <v>0</v>
      </c>
      <c r="K273" s="193" t="s">
        <v>174</v>
      </c>
      <c r="L273" s="60"/>
      <c r="M273" s="198" t="s">
        <v>21</v>
      </c>
      <c r="N273" s="241" t="s">
        <v>42</v>
      </c>
      <c r="O273" s="239"/>
      <c r="P273" s="242">
        <f>O273*H273</f>
        <v>0</v>
      </c>
      <c r="Q273" s="242">
        <v>2.5999999999999998E-4</v>
      </c>
      <c r="R273" s="242">
        <f>Q273*H273</f>
        <v>2.5999999999999999E-2</v>
      </c>
      <c r="S273" s="242">
        <v>0</v>
      </c>
      <c r="T273" s="243">
        <f>S273*H273</f>
        <v>0</v>
      </c>
      <c r="AR273" s="23" t="s">
        <v>427</v>
      </c>
      <c r="AT273" s="23" t="s">
        <v>170</v>
      </c>
      <c r="AU273" s="23" t="s">
        <v>81</v>
      </c>
      <c r="AY273" s="23" t="s">
        <v>168</v>
      </c>
      <c r="BE273" s="202">
        <f>IF(N273="základní",J273,0)</f>
        <v>0</v>
      </c>
      <c r="BF273" s="202">
        <f>IF(N273="snížená",J273,0)</f>
        <v>0</v>
      </c>
      <c r="BG273" s="202">
        <f>IF(N273="zákl. přenesená",J273,0)</f>
        <v>0</v>
      </c>
      <c r="BH273" s="202">
        <f>IF(N273="sníž. přenesená",J273,0)</f>
        <v>0</v>
      </c>
      <c r="BI273" s="202">
        <f>IF(N273="nulová",J273,0)</f>
        <v>0</v>
      </c>
      <c r="BJ273" s="23" t="s">
        <v>79</v>
      </c>
      <c r="BK273" s="202">
        <f>ROUND(I273*H273,2)</f>
        <v>0</v>
      </c>
      <c r="BL273" s="23" t="s">
        <v>427</v>
      </c>
      <c r="BM273" s="23" t="s">
        <v>765</v>
      </c>
    </row>
    <row r="274" spans="2:65" s="1" customFormat="1" ht="6.95" customHeight="1">
      <c r="B274" s="55"/>
      <c r="C274" s="56"/>
      <c r="D274" s="56"/>
      <c r="E274" s="56"/>
      <c r="F274" s="56"/>
      <c r="G274" s="56"/>
      <c r="H274" s="56"/>
      <c r="I274" s="138"/>
      <c r="J274" s="56"/>
      <c r="K274" s="56"/>
      <c r="L274" s="60"/>
    </row>
  </sheetData>
  <sheetProtection algorithmName="SHA-512" hashValue="C2EEflwvBY5ZMyMuhd4lX6Q6Pm4Ed2tj7YvJfWtmRzOKVybJ+7l+p2NmNMVQN2Q7I45iFKL0DihBNmfRvPBg+w==" saltValue="zxwdlyNsqJoZeCuF6/0PFxsPPfTOmpZpjNvZDH4LOLJVKogcA9MIzGpYP4SN8sXCkVqmuBWpEglN5pArriBCfw==" spinCount="100000" sheet="1" objects="1" scenarios="1" formatColumns="0" formatRows="0" autoFilter="0"/>
  <autoFilter ref="C94:K273"/>
  <mergeCells count="10">
    <mergeCell ref="J51:J52"/>
    <mergeCell ref="E85:H85"/>
    <mergeCell ref="E87:H8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6"/>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87</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766</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ROUND(J77,2)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ROUND(SUM(BE77:BE95), 2)</f>
        <v>0</v>
      </c>
      <c r="G30" s="41"/>
      <c r="H30" s="41"/>
      <c r="I30" s="130">
        <v>0.21</v>
      </c>
      <c r="J30" s="129">
        <f>ROUND(ROUND((SUM(BE77:BE95)), 2)*I30, 2)</f>
        <v>0</v>
      </c>
      <c r="K30" s="44"/>
    </row>
    <row r="31" spans="2:11" s="1" customFormat="1" ht="14.45" customHeight="1">
      <c r="B31" s="40"/>
      <c r="C31" s="41"/>
      <c r="D31" s="41"/>
      <c r="E31" s="48" t="s">
        <v>43</v>
      </c>
      <c r="F31" s="129">
        <f>ROUND(SUM(BF77:BF95), 2)</f>
        <v>0</v>
      </c>
      <c r="G31" s="41"/>
      <c r="H31" s="41"/>
      <c r="I31" s="130">
        <v>0.15</v>
      </c>
      <c r="J31" s="129">
        <f>ROUND(ROUND((SUM(BF77:BF95)), 2)*I31, 2)</f>
        <v>0</v>
      </c>
      <c r="K31" s="44"/>
    </row>
    <row r="32" spans="2:11" s="1" customFormat="1" ht="14.45" hidden="1" customHeight="1">
      <c r="B32" s="40"/>
      <c r="C32" s="41"/>
      <c r="D32" s="41"/>
      <c r="E32" s="48" t="s">
        <v>44</v>
      </c>
      <c r="F32" s="129">
        <f>ROUND(SUM(BG77:BG95), 2)</f>
        <v>0</v>
      </c>
      <c r="G32" s="41"/>
      <c r="H32" s="41"/>
      <c r="I32" s="130">
        <v>0.21</v>
      </c>
      <c r="J32" s="129">
        <v>0</v>
      </c>
      <c r="K32" s="44"/>
    </row>
    <row r="33" spans="2:11" s="1" customFormat="1" ht="14.45" hidden="1" customHeight="1">
      <c r="B33" s="40"/>
      <c r="C33" s="41"/>
      <c r="D33" s="41"/>
      <c r="E33" s="48" t="s">
        <v>45</v>
      </c>
      <c r="F33" s="129">
        <f>ROUND(SUM(BH77:BH95), 2)</f>
        <v>0</v>
      </c>
      <c r="G33" s="41"/>
      <c r="H33" s="41"/>
      <c r="I33" s="130">
        <v>0.15</v>
      </c>
      <c r="J33" s="129">
        <v>0</v>
      </c>
      <c r="K33" s="44"/>
    </row>
    <row r="34" spans="2:11" s="1" customFormat="1" ht="14.45" hidden="1" customHeight="1">
      <c r="B34" s="40"/>
      <c r="C34" s="41"/>
      <c r="D34" s="41"/>
      <c r="E34" s="48" t="s">
        <v>46</v>
      </c>
      <c r="F34" s="129">
        <f>ROUND(SUM(BI77:BI95),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SO 200 - Hřiště</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Praha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J77</f>
        <v>0</v>
      </c>
      <c r="K56" s="44"/>
      <c r="AU56" s="23" t="s">
        <v>145</v>
      </c>
    </row>
    <row r="57" spans="2:47" s="7" customFormat="1" ht="24.95" customHeight="1">
      <c r="B57" s="148"/>
      <c r="C57" s="149"/>
      <c r="D57" s="150" t="s">
        <v>767</v>
      </c>
      <c r="E57" s="151"/>
      <c r="F57" s="151"/>
      <c r="G57" s="151"/>
      <c r="H57" s="151"/>
      <c r="I57" s="152"/>
      <c r="J57" s="153">
        <f>J78</f>
        <v>0</v>
      </c>
      <c r="K57" s="154"/>
    </row>
    <row r="58" spans="2:47" s="1" customFormat="1" ht="21.75" customHeight="1">
      <c r="B58" s="40"/>
      <c r="C58" s="41"/>
      <c r="D58" s="41"/>
      <c r="E58" s="41"/>
      <c r="F58" s="41"/>
      <c r="G58" s="41"/>
      <c r="H58" s="41"/>
      <c r="I58" s="117"/>
      <c r="J58" s="41"/>
      <c r="K58" s="44"/>
    </row>
    <row r="59" spans="2:47" s="1" customFormat="1" ht="6.95" customHeight="1">
      <c r="B59" s="55"/>
      <c r="C59" s="56"/>
      <c r="D59" s="56"/>
      <c r="E59" s="56"/>
      <c r="F59" s="56"/>
      <c r="G59" s="56"/>
      <c r="H59" s="56"/>
      <c r="I59" s="138"/>
      <c r="J59" s="56"/>
      <c r="K59" s="57"/>
    </row>
    <row r="63" spans="2:47" s="1" customFormat="1" ht="6.95" customHeight="1">
      <c r="B63" s="58"/>
      <c r="C63" s="59"/>
      <c r="D63" s="59"/>
      <c r="E63" s="59"/>
      <c r="F63" s="59"/>
      <c r="G63" s="59"/>
      <c r="H63" s="59"/>
      <c r="I63" s="141"/>
      <c r="J63" s="59"/>
      <c r="K63" s="59"/>
      <c r="L63" s="60"/>
    </row>
    <row r="64" spans="2:47" s="1" customFormat="1" ht="36.950000000000003" customHeight="1">
      <c r="B64" s="40"/>
      <c r="C64" s="61" t="s">
        <v>152</v>
      </c>
      <c r="D64" s="62"/>
      <c r="E64" s="62"/>
      <c r="F64" s="62"/>
      <c r="G64" s="62"/>
      <c r="H64" s="62"/>
      <c r="I64" s="162"/>
      <c r="J64" s="62"/>
      <c r="K64" s="62"/>
      <c r="L64" s="60"/>
    </row>
    <row r="65" spans="2:65" s="1" customFormat="1" ht="6.95" customHeight="1">
      <c r="B65" s="40"/>
      <c r="C65" s="62"/>
      <c r="D65" s="62"/>
      <c r="E65" s="62"/>
      <c r="F65" s="62"/>
      <c r="G65" s="62"/>
      <c r="H65" s="62"/>
      <c r="I65" s="162"/>
      <c r="J65" s="62"/>
      <c r="K65" s="62"/>
      <c r="L65" s="60"/>
    </row>
    <row r="66" spans="2:65" s="1" customFormat="1" ht="14.45" customHeight="1">
      <c r="B66" s="40"/>
      <c r="C66" s="64" t="s">
        <v>18</v>
      </c>
      <c r="D66" s="62"/>
      <c r="E66" s="62"/>
      <c r="F66" s="62"/>
      <c r="G66" s="62"/>
      <c r="H66" s="62"/>
      <c r="I66" s="162"/>
      <c r="J66" s="62"/>
      <c r="K66" s="62"/>
      <c r="L66" s="60"/>
    </row>
    <row r="67" spans="2:65" s="1" customFormat="1" ht="16.5" customHeight="1">
      <c r="B67" s="40"/>
      <c r="C67" s="62"/>
      <c r="D67" s="62"/>
      <c r="E67" s="378" t="str">
        <f>E7</f>
        <v>Náměstí Hloubětín</v>
      </c>
      <c r="F67" s="379"/>
      <c r="G67" s="379"/>
      <c r="H67" s="379"/>
      <c r="I67" s="162"/>
      <c r="J67" s="62"/>
      <c r="K67" s="62"/>
      <c r="L67" s="60"/>
    </row>
    <row r="68" spans="2:65" s="1" customFormat="1" ht="14.45" customHeight="1">
      <c r="B68" s="40"/>
      <c r="C68" s="64" t="s">
        <v>139</v>
      </c>
      <c r="D68" s="62"/>
      <c r="E68" s="62"/>
      <c r="F68" s="62"/>
      <c r="G68" s="62"/>
      <c r="H68" s="62"/>
      <c r="I68" s="162"/>
      <c r="J68" s="62"/>
      <c r="K68" s="62"/>
      <c r="L68" s="60"/>
    </row>
    <row r="69" spans="2:65" s="1" customFormat="1" ht="17.25" customHeight="1">
      <c r="B69" s="40"/>
      <c r="C69" s="62"/>
      <c r="D69" s="62"/>
      <c r="E69" s="353" t="str">
        <f>E9</f>
        <v>SO 200 - Hřiště</v>
      </c>
      <c r="F69" s="380"/>
      <c r="G69" s="380"/>
      <c r="H69" s="380"/>
      <c r="I69" s="162"/>
      <c r="J69" s="62"/>
      <c r="K69" s="62"/>
      <c r="L69" s="60"/>
    </row>
    <row r="70" spans="2:65" s="1" customFormat="1" ht="6.95" customHeight="1">
      <c r="B70" s="40"/>
      <c r="C70" s="62"/>
      <c r="D70" s="62"/>
      <c r="E70" s="62"/>
      <c r="F70" s="62"/>
      <c r="G70" s="62"/>
      <c r="H70" s="62"/>
      <c r="I70" s="162"/>
      <c r="J70" s="62"/>
      <c r="K70" s="62"/>
      <c r="L70" s="60"/>
    </row>
    <row r="71" spans="2:65" s="1" customFormat="1" ht="18" customHeight="1">
      <c r="B71" s="40"/>
      <c r="C71" s="64" t="s">
        <v>23</v>
      </c>
      <c r="D71" s="62"/>
      <c r="E71" s="62"/>
      <c r="F71" s="163" t="str">
        <f>F12</f>
        <v xml:space="preserve">Praha </v>
      </c>
      <c r="G71" s="62"/>
      <c r="H71" s="62"/>
      <c r="I71" s="164" t="s">
        <v>25</v>
      </c>
      <c r="J71" s="72" t="str">
        <f>IF(J12="","",J12)</f>
        <v>6. 6. 2018</v>
      </c>
      <c r="K71" s="62"/>
      <c r="L71" s="60"/>
    </row>
    <row r="72" spans="2:65" s="1" customFormat="1" ht="6.95" customHeight="1">
      <c r="B72" s="40"/>
      <c r="C72" s="62"/>
      <c r="D72" s="62"/>
      <c r="E72" s="62"/>
      <c r="F72" s="62"/>
      <c r="G72" s="62"/>
      <c r="H72" s="62"/>
      <c r="I72" s="162"/>
      <c r="J72" s="62"/>
      <c r="K72" s="62"/>
      <c r="L72" s="60"/>
    </row>
    <row r="73" spans="2:65" s="1" customFormat="1">
      <c r="B73" s="40"/>
      <c r="C73" s="64" t="s">
        <v>27</v>
      </c>
      <c r="D73" s="62"/>
      <c r="E73" s="62"/>
      <c r="F73" s="163" t="str">
        <f>E15</f>
        <v xml:space="preserve"> </v>
      </c>
      <c r="G73" s="62"/>
      <c r="H73" s="62"/>
      <c r="I73" s="164" t="s">
        <v>33</v>
      </c>
      <c r="J73" s="163" t="str">
        <f>E21</f>
        <v xml:space="preserve"> </v>
      </c>
      <c r="K73" s="62"/>
      <c r="L73" s="60"/>
    </row>
    <row r="74" spans="2:65" s="1" customFormat="1" ht="14.45" customHeight="1">
      <c r="B74" s="40"/>
      <c r="C74" s="64" t="s">
        <v>31</v>
      </c>
      <c r="D74" s="62"/>
      <c r="E74" s="62"/>
      <c r="F74" s="163" t="str">
        <f>IF(E18="","",E18)</f>
        <v/>
      </c>
      <c r="G74" s="62"/>
      <c r="H74" s="62"/>
      <c r="I74" s="162"/>
      <c r="J74" s="62"/>
      <c r="K74" s="62"/>
      <c r="L74" s="60"/>
    </row>
    <row r="75" spans="2:65" s="1" customFormat="1" ht="10.35" customHeight="1">
      <c r="B75" s="40"/>
      <c r="C75" s="62"/>
      <c r="D75" s="62"/>
      <c r="E75" s="62"/>
      <c r="F75" s="62"/>
      <c r="G75" s="62"/>
      <c r="H75" s="62"/>
      <c r="I75" s="162"/>
      <c r="J75" s="62"/>
      <c r="K75" s="62"/>
      <c r="L75" s="60"/>
    </row>
    <row r="76" spans="2:65" s="9" customFormat="1" ht="29.25" customHeight="1">
      <c r="B76" s="165"/>
      <c r="C76" s="166" t="s">
        <v>153</v>
      </c>
      <c r="D76" s="167" t="s">
        <v>56</v>
      </c>
      <c r="E76" s="167" t="s">
        <v>52</v>
      </c>
      <c r="F76" s="167" t="s">
        <v>154</v>
      </c>
      <c r="G76" s="167" t="s">
        <v>155</v>
      </c>
      <c r="H76" s="167" t="s">
        <v>156</v>
      </c>
      <c r="I76" s="168" t="s">
        <v>157</v>
      </c>
      <c r="J76" s="167" t="s">
        <v>143</v>
      </c>
      <c r="K76" s="169" t="s">
        <v>158</v>
      </c>
      <c r="L76" s="170"/>
      <c r="M76" s="80" t="s">
        <v>159</v>
      </c>
      <c r="N76" s="81" t="s">
        <v>41</v>
      </c>
      <c r="O76" s="81" t="s">
        <v>160</v>
      </c>
      <c r="P76" s="81" t="s">
        <v>161</v>
      </c>
      <c r="Q76" s="81" t="s">
        <v>162</v>
      </c>
      <c r="R76" s="81" t="s">
        <v>163</v>
      </c>
      <c r="S76" s="81" t="s">
        <v>164</v>
      </c>
      <c r="T76" s="82" t="s">
        <v>165</v>
      </c>
    </row>
    <row r="77" spans="2:65" s="1" customFormat="1" ht="29.25" customHeight="1">
      <c r="B77" s="40"/>
      <c r="C77" s="86" t="s">
        <v>144</v>
      </c>
      <c r="D77" s="62"/>
      <c r="E77" s="62"/>
      <c r="F77" s="62"/>
      <c r="G77" s="62"/>
      <c r="H77" s="62"/>
      <c r="I77" s="162"/>
      <c r="J77" s="171">
        <f>BK77</f>
        <v>0</v>
      </c>
      <c r="K77" s="62"/>
      <c r="L77" s="60"/>
      <c r="M77" s="83"/>
      <c r="N77" s="84"/>
      <c r="O77" s="84"/>
      <c r="P77" s="172">
        <f>P78</f>
        <v>0</v>
      </c>
      <c r="Q77" s="84"/>
      <c r="R77" s="172">
        <f>R78</f>
        <v>0</v>
      </c>
      <c r="S77" s="84"/>
      <c r="T77" s="173">
        <f>T78</f>
        <v>0</v>
      </c>
      <c r="AT77" s="23" t="s">
        <v>70</v>
      </c>
      <c r="AU77" s="23" t="s">
        <v>145</v>
      </c>
      <c r="BK77" s="174">
        <f>BK78</f>
        <v>0</v>
      </c>
    </row>
    <row r="78" spans="2:65" s="10" customFormat="1" ht="37.35" customHeight="1">
      <c r="B78" s="175"/>
      <c r="C78" s="176"/>
      <c r="D78" s="177" t="s">
        <v>70</v>
      </c>
      <c r="E78" s="178" t="s">
        <v>768</v>
      </c>
      <c r="F78" s="178" t="s">
        <v>769</v>
      </c>
      <c r="G78" s="176"/>
      <c r="H78" s="176"/>
      <c r="I78" s="179"/>
      <c r="J78" s="180">
        <f>BK78</f>
        <v>0</v>
      </c>
      <c r="K78" s="176"/>
      <c r="L78" s="181"/>
      <c r="M78" s="182"/>
      <c r="N78" s="183"/>
      <c r="O78" s="183"/>
      <c r="P78" s="184">
        <f>SUM(P79:P95)</f>
        <v>0</v>
      </c>
      <c r="Q78" s="183"/>
      <c r="R78" s="184">
        <f>SUM(R79:R95)</f>
        <v>0</v>
      </c>
      <c r="S78" s="183"/>
      <c r="T78" s="185">
        <f>SUM(T79:T95)</f>
        <v>0</v>
      </c>
      <c r="AR78" s="186" t="s">
        <v>175</v>
      </c>
      <c r="AT78" s="187" t="s">
        <v>70</v>
      </c>
      <c r="AU78" s="187" t="s">
        <v>71</v>
      </c>
      <c r="AY78" s="186" t="s">
        <v>168</v>
      </c>
      <c r="BK78" s="188">
        <f>SUM(BK79:BK95)</f>
        <v>0</v>
      </c>
    </row>
    <row r="79" spans="2:65" s="1" customFormat="1" ht="16.5" customHeight="1">
      <c r="B79" s="40"/>
      <c r="C79" s="191" t="s">
        <v>79</v>
      </c>
      <c r="D79" s="191" t="s">
        <v>170</v>
      </c>
      <c r="E79" s="192" t="s">
        <v>770</v>
      </c>
      <c r="F79" s="193" t="s">
        <v>771</v>
      </c>
      <c r="G79" s="194" t="s">
        <v>772</v>
      </c>
      <c r="H79" s="195">
        <v>1</v>
      </c>
      <c r="I79" s="196"/>
      <c r="J79" s="197">
        <f t="shared" ref="J79:J95" si="0">ROUND(I79*H79,2)</f>
        <v>0</v>
      </c>
      <c r="K79" s="193" t="s">
        <v>21</v>
      </c>
      <c r="L79" s="60"/>
      <c r="M79" s="198" t="s">
        <v>21</v>
      </c>
      <c r="N79" s="199" t="s">
        <v>42</v>
      </c>
      <c r="O79" s="41"/>
      <c r="P79" s="200">
        <f t="shared" ref="P79:P95" si="1">O79*H79</f>
        <v>0</v>
      </c>
      <c r="Q79" s="200">
        <v>0</v>
      </c>
      <c r="R79" s="200">
        <f t="shared" ref="R79:R95" si="2">Q79*H79</f>
        <v>0</v>
      </c>
      <c r="S79" s="200">
        <v>0</v>
      </c>
      <c r="T79" s="201">
        <f t="shared" ref="T79:T95" si="3">S79*H79</f>
        <v>0</v>
      </c>
      <c r="AR79" s="23" t="s">
        <v>773</v>
      </c>
      <c r="AT79" s="23" t="s">
        <v>170</v>
      </c>
      <c r="AU79" s="23" t="s">
        <v>79</v>
      </c>
      <c r="AY79" s="23" t="s">
        <v>168</v>
      </c>
      <c r="BE79" s="202">
        <f t="shared" ref="BE79:BE95" si="4">IF(N79="základní",J79,0)</f>
        <v>0</v>
      </c>
      <c r="BF79" s="202">
        <f t="shared" ref="BF79:BF95" si="5">IF(N79="snížená",J79,0)</f>
        <v>0</v>
      </c>
      <c r="BG79" s="202">
        <f t="shared" ref="BG79:BG95" si="6">IF(N79="zákl. přenesená",J79,0)</f>
        <v>0</v>
      </c>
      <c r="BH79" s="202">
        <f t="shared" ref="BH79:BH95" si="7">IF(N79="sníž. přenesená",J79,0)</f>
        <v>0</v>
      </c>
      <c r="BI79" s="202">
        <f t="shared" ref="BI79:BI95" si="8">IF(N79="nulová",J79,0)</f>
        <v>0</v>
      </c>
      <c r="BJ79" s="23" t="s">
        <v>79</v>
      </c>
      <c r="BK79" s="202">
        <f t="shared" ref="BK79:BK95" si="9">ROUND(I79*H79,2)</f>
        <v>0</v>
      </c>
      <c r="BL79" s="23" t="s">
        <v>773</v>
      </c>
      <c r="BM79" s="23" t="s">
        <v>774</v>
      </c>
    </row>
    <row r="80" spans="2:65" s="1" customFormat="1" ht="16.5" customHeight="1">
      <c r="B80" s="40"/>
      <c r="C80" s="191" t="s">
        <v>81</v>
      </c>
      <c r="D80" s="191" t="s">
        <v>170</v>
      </c>
      <c r="E80" s="192" t="s">
        <v>775</v>
      </c>
      <c r="F80" s="193" t="s">
        <v>776</v>
      </c>
      <c r="G80" s="194" t="s">
        <v>772</v>
      </c>
      <c r="H80" s="195">
        <v>1</v>
      </c>
      <c r="I80" s="196"/>
      <c r="J80" s="197">
        <f t="shared" si="0"/>
        <v>0</v>
      </c>
      <c r="K80" s="193" t="s">
        <v>21</v>
      </c>
      <c r="L80" s="60"/>
      <c r="M80" s="198" t="s">
        <v>21</v>
      </c>
      <c r="N80" s="199" t="s">
        <v>42</v>
      </c>
      <c r="O80" s="41"/>
      <c r="P80" s="200">
        <f t="shared" si="1"/>
        <v>0</v>
      </c>
      <c r="Q80" s="200">
        <v>0</v>
      </c>
      <c r="R80" s="200">
        <f t="shared" si="2"/>
        <v>0</v>
      </c>
      <c r="S80" s="200">
        <v>0</v>
      </c>
      <c r="T80" s="201">
        <f t="shared" si="3"/>
        <v>0</v>
      </c>
      <c r="AR80" s="23" t="s">
        <v>773</v>
      </c>
      <c r="AT80" s="23" t="s">
        <v>170</v>
      </c>
      <c r="AU80" s="23" t="s">
        <v>79</v>
      </c>
      <c r="AY80" s="23" t="s">
        <v>168</v>
      </c>
      <c r="BE80" s="202">
        <f t="shared" si="4"/>
        <v>0</v>
      </c>
      <c r="BF80" s="202">
        <f t="shared" si="5"/>
        <v>0</v>
      </c>
      <c r="BG80" s="202">
        <f t="shared" si="6"/>
        <v>0</v>
      </c>
      <c r="BH80" s="202">
        <f t="shared" si="7"/>
        <v>0</v>
      </c>
      <c r="BI80" s="202">
        <f t="shared" si="8"/>
        <v>0</v>
      </c>
      <c r="BJ80" s="23" t="s">
        <v>79</v>
      </c>
      <c r="BK80" s="202">
        <f t="shared" si="9"/>
        <v>0</v>
      </c>
      <c r="BL80" s="23" t="s">
        <v>773</v>
      </c>
      <c r="BM80" s="23" t="s">
        <v>777</v>
      </c>
    </row>
    <row r="81" spans="2:65" s="1" customFormat="1" ht="16.5" customHeight="1">
      <c r="B81" s="40"/>
      <c r="C81" s="191" t="s">
        <v>185</v>
      </c>
      <c r="D81" s="191" t="s">
        <v>170</v>
      </c>
      <c r="E81" s="192" t="s">
        <v>778</v>
      </c>
      <c r="F81" s="193" t="s">
        <v>779</v>
      </c>
      <c r="G81" s="194" t="s">
        <v>173</v>
      </c>
      <c r="H81" s="195">
        <v>96</v>
      </c>
      <c r="I81" s="196"/>
      <c r="J81" s="197">
        <f t="shared" si="0"/>
        <v>0</v>
      </c>
      <c r="K81" s="193" t="s">
        <v>21</v>
      </c>
      <c r="L81" s="60"/>
      <c r="M81" s="198" t="s">
        <v>21</v>
      </c>
      <c r="N81" s="199" t="s">
        <v>42</v>
      </c>
      <c r="O81" s="41"/>
      <c r="P81" s="200">
        <f t="shared" si="1"/>
        <v>0</v>
      </c>
      <c r="Q81" s="200">
        <v>0</v>
      </c>
      <c r="R81" s="200">
        <f t="shared" si="2"/>
        <v>0</v>
      </c>
      <c r="S81" s="200">
        <v>0</v>
      </c>
      <c r="T81" s="201">
        <f t="shared" si="3"/>
        <v>0</v>
      </c>
      <c r="AR81" s="23" t="s">
        <v>773</v>
      </c>
      <c r="AT81" s="23" t="s">
        <v>170</v>
      </c>
      <c r="AU81" s="23" t="s">
        <v>79</v>
      </c>
      <c r="AY81" s="23" t="s">
        <v>168</v>
      </c>
      <c r="BE81" s="202">
        <f t="shared" si="4"/>
        <v>0</v>
      </c>
      <c r="BF81" s="202">
        <f t="shared" si="5"/>
        <v>0</v>
      </c>
      <c r="BG81" s="202">
        <f t="shared" si="6"/>
        <v>0</v>
      </c>
      <c r="BH81" s="202">
        <f t="shared" si="7"/>
        <v>0</v>
      </c>
      <c r="BI81" s="202">
        <f t="shared" si="8"/>
        <v>0</v>
      </c>
      <c r="BJ81" s="23" t="s">
        <v>79</v>
      </c>
      <c r="BK81" s="202">
        <f t="shared" si="9"/>
        <v>0</v>
      </c>
      <c r="BL81" s="23" t="s">
        <v>773</v>
      </c>
      <c r="BM81" s="23" t="s">
        <v>780</v>
      </c>
    </row>
    <row r="82" spans="2:65" s="1" customFormat="1" ht="16.5" customHeight="1">
      <c r="B82" s="40"/>
      <c r="C82" s="191" t="s">
        <v>175</v>
      </c>
      <c r="D82" s="191" t="s">
        <v>170</v>
      </c>
      <c r="E82" s="192" t="s">
        <v>781</v>
      </c>
      <c r="F82" s="193" t="s">
        <v>782</v>
      </c>
      <c r="G82" s="194" t="s">
        <v>205</v>
      </c>
      <c r="H82" s="195">
        <v>30.5</v>
      </c>
      <c r="I82" s="196"/>
      <c r="J82" s="197">
        <f t="shared" si="0"/>
        <v>0</v>
      </c>
      <c r="K82" s="193" t="s">
        <v>21</v>
      </c>
      <c r="L82" s="60"/>
      <c r="M82" s="198" t="s">
        <v>21</v>
      </c>
      <c r="N82" s="199" t="s">
        <v>42</v>
      </c>
      <c r="O82" s="41"/>
      <c r="P82" s="200">
        <f t="shared" si="1"/>
        <v>0</v>
      </c>
      <c r="Q82" s="200">
        <v>0</v>
      </c>
      <c r="R82" s="200">
        <f t="shared" si="2"/>
        <v>0</v>
      </c>
      <c r="S82" s="200">
        <v>0</v>
      </c>
      <c r="T82" s="201">
        <f t="shared" si="3"/>
        <v>0</v>
      </c>
      <c r="AR82" s="23" t="s">
        <v>773</v>
      </c>
      <c r="AT82" s="23" t="s">
        <v>170</v>
      </c>
      <c r="AU82" s="23" t="s">
        <v>79</v>
      </c>
      <c r="AY82" s="23" t="s">
        <v>168</v>
      </c>
      <c r="BE82" s="202">
        <f t="shared" si="4"/>
        <v>0</v>
      </c>
      <c r="BF82" s="202">
        <f t="shared" si="5"/>
        <v>0</v>
      </c>
      <c r="BG82" s="202">
        <f t="shared" si="6"/>
        <v>0</v>
      </c>
      <c r="BH82" s="202">
        <f t="shared" si="7"/>
        <v>0</v>
      </c>
      <c r="BI82" s="202">
        <f t="shared" si="8"/>
        <v>0</v>
      </c>
      <c r="BJ82" s="23" t="s">
        <v>79</v>
      </c>
      <c r="BK82" s="202">
        <f t="shared" si="9"/>
        <v>0</v>
      </c>
      <c r="BL82" s="23" t="s">
        <v>773</v>
      </c>
      <c r="BM82" s="23" t="s">
        <v>783</v>
      </c>
    </row>
    <row r="83" spans="2:65" s="1" customFormat="1" ht="16.5" customHeight="1">
      <c r="B83" s="40"/>
      <c r="C83" s="191" t="s">
        <v>192</v>
      </c>
      <c r="D83" s="191" t="s">
        <v>170</v>
      </c>
      <c r="E83" s="192" t="s">
        <v>784</v>
      </c>
      <c r="F83" s="193" t="s">
        <v>785</v>
      </c>
      <c r="G83" s="194" t="s">
        <v>173</v>
      </c>
      <c r="H83" s="195">
        <v>96</v>
      </c>
      <c r="I83" s="196"/>
      <c r="J83" s="197">
        <f t="shared" si="0"/>
        <v>0</v>
      </c>
      <c r="K83" s="193" t="s">
        <v>21</v>
      </c>
      <c r="L83" s="60"/>
      <c r="M83" s="198" t="s">
        <v>21</v>
      </c>
      <c r="N83" s="199" t="s">
        <v>42</v>
      </c>
      <c r="O83" s="41"/>
      <c r="P83" s="200">
        <f t="shared" si="1"/>
        <v>0</v>
      </c>
      <c r="Q83" s="200">
        <v>0</v>
      </c>
      <c r="R83" s="200">
        <f t="shared" si="2"/>
        <v>0</v>
      </c>
      <c r="S83" s="200">
        <v>0</v>
      </c>
      <c r="T83" s="201">
        <f t="shared" si="3"/>
        <v>0</v>
      </c>
      <c r="AR83" s="23" t="s">
        <v>773</v>
      </c>
      <c r="AT83" s="23" t="s">
        <v>170</v>
      </c>
      <c r="AU83" s="23" t="s">
        <v>79</v>
      </c>
      <c r="AY83" s="23" t="s">
        <v>168</v>
      </c>
      <c r="BE83" s="202">
        <f t="shared" si="4"/>
        <v>0</v>
      </c>
      <c r="BF83" s="202">
        <f t="shared" si="5"/>
        <v>0</v>
      </c>
      <c r="BG83" s="202">
        <f t="shared" si="6"/>
        <v>0</v>
      </c>
      <c r="BH83" s="202">
        <f t="shared" si="7"/>
        <v>0</v>
      </c>
      <c r="BI83" s="202">
        <f t="shared" si="8"/>
        <v>0</v>
      </c>
      <c r="BJ83" s="23" t="s">
        <v>79</v>
      </c>
      <c r="BK83" s="202">
        <f t="shared" si="9"/>
        <v>0</v>
      </c>
      <c r="BL83" s="23" t="s">
        <v>773</v>
      </c>
      <c r="BM83" s="23" t="s">
        <v>786</v>
      </c>
    </row>
    <row r="84" spans="2:65" s="1" customFormat="1" ht="16.5" customHeight="1">
      <c r="B84" s="40"/>
      <c r="C84" s="191" t="s">
        <v>198</v>
      </c>
      <c r="D84" s="191" t="s">
        <v>170</v>
      </c>
      <c r="E84" s="192" t="s">
        <v>787</v>
      </c>
      <c r="F84" s="193" t="s">
        <v>788</v>
      </c>
      <c r="G84" s="194" t="s">
        <v>173</v>
      </c>
      <c r="H84" s="195">
        <v>96</v>
      </c>
      <c r="I84" s="196"/>
      <c r="J84" s="197">
        <f t="shared" si="0"/>
        <v>0</v>
      </c>
      <c r="K84" s="193" t="s">
        <v>21</v>
      </c>
      <c r="L84" s="60"/>
      <c r="M84" s="198" t="s">
        <v>21</v>
      </c>
      <c r="N84" s="199" t="s">
        <v>42</v>
      </c>
      <c r="O84" s="41"/>
      <c r="P84" s="200">
        <f t="shared" si="1"/>
        <v>0</v>
      </c>
      <c r="Q84" s="200">
        <v>0</v>
      </c>
      <c r="R84" s="200">
        <f t="shared" si="2"/>
        <v>0</v>
      </c>
      <c r="S84" s="200">
        <v>0</v>
      </c>
      <c r="T84" s="201">
        <f t="shared" si="3"/>
        <v>0</v>
      </c>
      <c r="AR84" s="23" t="s">
        <v>773</v>
      </c>
      <c r="AT84" s="23" t="s">
        <v>170</v>
      </c>
      <c r="AU84" s="23" t="s">
        <v>79</v>
      </c>
      <c r="AY84" s="23" t="s">
        <v>168</v>
      </c>
      <c r="BE84" s="202">
        <f t="shared" si="4"/>
        <v>0</v>
      </c>
      <c r="BF84" s="202">
        <f t="shared" si="5"/>
        <v>0</v>
      </c>
      <c r="BG84" s="202">
        <f t="shared" si="6"/>
        <v>0</v>
      </c>
      <c r="BH84" s="202">
        <f t="shared" si="7"/>
        <v>0</v>
      </c>
      <c r="BI84" s="202">
        <f t="shared" si="8"/>
        <v>0</v>
      </c>
      <c r="BJ84" s="23" t="s">
        <v>79</v>
      </c>
      <c r="BK84" s="202">
        <f t="shared" si="9"/>
        <v>0</v>
      </c>
      <c r="BL84" s="23" t="s">
        <v>773</v>
      </c>
      <c r="BM84" s="23" t="s">
        <v>789</v>
      </c>
    </row>
    <row r="85" spans="2:65" s="1" customFormat="1" ht="16.5" customHeight="1">
      <c r="B85" s="40"/>
      <c r="C85" s="191" t="s">
        <v>202</v>
      </c>
      <c r="D85" s="191" t="s">
        <v>170</v>
      </c>
      <c r="E85" s="192" t="s">
        <v>790</v>
      </c>
      <c r="F85" s="193" t="s">
        <v>791</v>
      </c>
      <c r="G85" s="194" t="s">
        <v>792</v>
      </c>
      <c r="H85" s="195">
        <v>1</v>
      </c>
      <c r="I85" s="196"/>
      <c r="J85" s="197">
        <f t="shared" si="0"/>
        <v>0</v>
      </c>
      <c r="K85" s="193" t="s">
        <v>21</v>
      </c>
      <c r="L85" s="60"/>
      <c r="M85" s="198" t="s">
        <v>21</v>
      </c>
      <c r="N85" s="199" t="s">
        <v>42</v>
      </c>
      <c r="O85" s="41"/>
      <c r="P85" s="200">
        <f t="shared" si="1"/>
        <v>0</v>
      </c>
      <c r="Q85" s="200">
        <v>0</v>
      </c>
      <c r="R85" s="200">
        <f t="shared" si="2"/>
        <v>0</v>
      </c>
      <c r="S85" s="200">
        <v>0</v>
      </c>
      <c r="T85" s="201">
        <f t="shared" si="3"/>
        <v>0</v>
      </c>
      <c r="AR85" s="23" t="s">
        <v>773</v>
      </c>
      <c r="AT85" s="23" t="s">
        <v>170</v>
      </c>
      <c r="AU85" s="23" t="s">
        <v>79</v>
      </c>
      <c r="AY85" s="23" t="s">
        <v>168</v>
      </c>
      <c r="BE85" s="202">
        <f t="shared" si="4"/>
        <v>0</v>
      </c>
      <c r="BF85" s="202">
        <f t="shared" si="5"/>
        <v>0</v>
      </c>
      <c r="BG85" s="202">
        <f t="shared" si="6"/>
        <v>0</v>
      </c>
      <c r="BH85" s="202">
        <f t="shared" si="7"/>
        <v>0</v>
      </c>
      <c r="BI85" s="202">
        <f t="shared" si="8"/>
        <v>0</v>
      </c>
      <c r="BJ85" s="23" t="s">
        <v>79</v>
      </c>
      <c r="BK85" s="202">
        <f t="shared" si="9"/>
        <v>0</v>
      </c>
      <c r="BL85" s="23" t="s">
        <v>773</v>
      </c>
      <c r="BM85" s="23" t="s">
        <v>793</v>
      </c>
    </row>
    <row r="86" spans="2:65" s="1" customFormat="1" ht="16.5" customHeight="1">
      <c r="B86" s="40"/>
      <c r="C86" s="191" t="s">
        <v>208</v>
      </c>
      <c r="D86" s="191" t="s">
        <v>170</v>
      </c>
      <c r="E86" s="192" t="s">
        <v>794</v>
      </c>
      <c r="F86" s="193" t="s">
        <v>795</v>
      </c>
      <c r="G86" s="194" t="s">
        <v>792</v>
      </c>
      <c r="H86" s="195">
        <v>1</v>
      </c>
      <c r="I86" s="196"/>
      <c r="J86" s="197">
        <f t="shared" si="0"/>
        <v>0</v>
      </c>
      <c r="K86" s="193" t="s">
        <v>21</v>
      </c>
      <c r="L86" s="60"/>
      <c r="M86" s="198" t="s">
        <v>21</v>
      </c>
      <c r="N86" s="199" t="s">
        <v>42</v>
      </c>
      <c r="O86" s="41"/>
      <c r="P86" s="200">
        <f t="shared" si="1"/>
        <v>0</v>
      </c>
      <c r="Q86" s="200">
        <v>0</v>
      </c>
      <c r="R86" s="200">
        <f t="shared" si="2"/>
        <v>0</v>
      </c>
      <c r="S86" s="200">
        <v>0</v>
      </c>
      <c r="T86" s="201">
        <f t="shared" si="3"/>
        <v>0</v>
      </c>
      <c r="AR86" s="23" t="s">
        <v>773</v>
      </c>
      <c r="AT86" s="23" t="s">
        <v>170</v>
      </c>
      <c r="AU86" s="23" t="s">
        <v>79</v>
      </c>
      <c r="AY86" s="23" t="s">
        <v>168</v>
      </c>
      <c r="BE86" s="202">
        <f t="shared" si="4"/>
        <v>0</v>
      </c>
      <c r="BF86" s="202">
        <f t="shared" si="5"/>
        <v>0</v>
      </c>
      <c r="BG86" s="202">
        <f t="shared" si="6"/>
        <v>0</v>
      </c>
      <c r="BH86" s="202">
        <f t="shared" si="7"/>
        <v>0</v>
      </c>
      <c r="BI86" s="202">
        <f t="shared" si="8"/>
        <v>0</v>
      </c>
      <c r="BJ86" s="23" t="s">
        <v>79</v>
      </c>
      <c r="BK86" s="202">
        <f t="shared" si="9"/>
        <v>0</v>
      </c>
      <c r="BL86" s="23" t="s">
        <v>773</v>
      </c>
      <c r="BM86" s="23" t="s">
        <v>796</v>
      </c>
    </row>
    <row r="87" spans="2:65" s="1" customFormat="1" ht="16.5" customHeight="1">
      <c r="B87" s="40"/>
      <c r="C87" s="191" t="s">
        <v>212</v>
      </c>
      <c r="D87" s="191" t="s">
        <v>170</v>
      </c>
      <c r="E87" s="192" t="s">
        <v>797</v>
      </c>
      <c r="F87" s="193" t="s">
        <v>798</v>
      </c>
      <c r="G87" s="194" t="s">
        <v>792</v>
      </c>
      <c r="H87" s="195">
        <v>1</v>
      </c>
      <c r="I87" s="196"/>
      <c r="J87" s="197">
        <f t="shared" si="0"/>
        <v>0</v>
      </c>
      <c r="K87" s="193" t="s">
        <v>21</v>
      </c>
      <c r="L87" s="60"/>
      <c r="M87" s="198" t="s">
        <v>21</v>
      </c>
      <c r="N87" s="199" t="s">
        <v>42</v>
      </c>
      <c r="O87" s="41"/>
      <c r="P87" s="200">
        <f t="shared" si="1"/>
        <v>0</v>
      </c>
      <c r="Q87" s="200">
        <v>0</v>
      </c>
      <c r="R87" s="200">
        <f t="shared" si="2"/>
        <v>0</v>
      </c>
      <c r="S87" s="200">
        <v>0</v>
      </c>
      <c r="T87" s="201">
        <f t="shared" si="3"/>
        <v>0</v>
      </c>
      <c r="AR87" s="23" t="s">
        <v>773</v>
      </c>
      <c r="AT87" s="23" t="s">
        <v>170</v>
      </c>
      <c r="AU87" s="23" t="s">
        <v>79</v>
      </c>
      <c r="AY87" s="23" t="s">
        <v>168</v>
      </c>
      <c r="BE87" s="202">
        <f t="shared" si="4"/>
        <v>0</v>
      </c>
      <c r="BF87" s="202">
        <f t="shared" si="5"/>
        <v>0</v>
      </c>
      <c r="BG87" s="202">
        <f t="shared" si="6"/>
        <v>0</v>
      </c>
      <c r="BH87" s="202">
        <f t="shared" si="7"/>
        <v>0</v>
      </c>
      <c r="BI87" s="202">
        <f t="shared" si="8"/>
        <v>0</v>
      </c>
      <c r="BJ87" s="23" t="s">
        <v>79</v>
      </c>
      <c r="BK87" s="202">
        <f t="shared" si="9"/>
        <v>0</v>
      </c>
      <c r="BL87" s="23" t="s">
        <v>773</v>
      </c>
      <c r="BM87" s="23" t="s">
        <v>799</v>
      </c>
    </row>
    <row r="88" spans="2:65" s="1" customFormat="1" ht="16.5" customHeight="1">
      <c r="B88" s="40"/>
      <c r="C88" s="191" t="s">
        <v>217</v>
      </c>
      <c r="D88" s="191" t="s">
        <v>170</v>
      </c>
      <c r="E88" s="192" t="s">
        <v>800</v>
      </c>
      <c r="F88" s="193" t="s">
        <v>801</v>
      </c>
      <c r="G88" s="194" t="s">
        <v>195</v>
      </c>
      <c r="H88" s="195">
        <v>39</v>
      </c>
      <c r="I88" s="196"/>
      <c r="J88" s="197">
        <f t="shared" si="0"/>
        <v>0</v>
      </c>
      <c r="K88" s="193" t="s">
        <v>21</v>
      </c>
      <c r="L88" s="60"/>
      <c r="M88" s="198" t="s">
        <v>21</v>
      </c>
      <c r="N88" s="199" t="s">
        <v>42</v>
      </c>
      <c r="O88" s="41"/>
      <c r="P88" s="200">
        <f t="shared" si="1"/>
        <v>0</v>
      </c>
      <c r="Q88" s="200">
        <v>0</v>
      </c>
      <c r="R88" s="200">
        <f t="shared" si="2"/>
        <v>0</v>
      </c>
      <c r="S88" s="200">
        <v>0</v>
      </c>
      <c r="T88" s="201">
        <f t="shared" si="3"/>
        <v>0</v>
      </c>
      <c r="AR88" s="23" t="s">
        <v>773</v>
      </c>
      <c r="AT88" s="23" t="s">
        <v>170</v>
      </c>
      <c r="AU88" s="23" t="s">
        <v>79</v>
      </c>
      <c r="AY88" s="23" t="s">
        <v>168</v>
      </c>
      <c r="BE88" s="202">
        <f t="shared" si="4"/>
        <v>0</v>
      </c>
      <c r="BF88" s="202">
        <f t="shared" si="5"/>
        <v>0</v>
      </c>
      <c r="BG88" s="202">
        <f t="shared" si="6"/>
        <v>0</v>
      </c>
      <c r="BH88" s="202">
        <f t="shared" si="7"/>
        <v>0</v>
      </c>
      <c r="BI88" s="202">
        <f t="shared" si="8"/>
        <v>0</v>
      </c>
      <c r="BJ88" s="23" t="s">
        <v>79</v>
      </c>
      <c r="BK88" s="202">
        <f t="shared" si="9"/>
        <v>0</v>
      </c>
      <c r="BL88" s="23" t="s">
        <v>773</v>
      </c>
      <c r="BM88" s="23" t="s">
        <v>802</v>
      </c>
    </row>
    <row r="89" spans="2:65" s="1" customFormat="1" ht="16.5" customHeight="1">
      <c r="B89" s="40"/>
      <c r="C89" s="191" t="s">
        <v>222</v>
      </c>
      <c r="D89" s="191" t="s">
        <v>170</v>
      </c>
      <c r="E89" s="192" t="s">
        <v>803</v>
      </c>
      <c r="F89" s="193" t="s">
        <v>804</v>
      </c>
      <c r="G89" s="194" t="s">
        <v>173</v>
      </c>
      <c r="H89" s="195">
        <v>100</v>
      </c>
      <c r="I89" s="196"/>
      <c r="J89" s="197">
        <f t="shared" si="0"/>
        <v>0</v>
      </c>
      <c r="K89" s="193" t="s">
        <v>21</v>
      </c>
      <c r="L89" s="60"/>
      <c r="M89" s="198" t="s">
        <v>21</v>
      </c>
      <c r="N89" s="199" t="s">
        <v>42</v>
      </c>
      <c r="O89" s="41"/>
      <c r="P89" s="200">
        <f t="shared" si="1"/>
        <v>0</v>
      </c>
      <c r="Q89" s="200">
        <v>0</v>
      </c>
      <c r="R89" s="200">
        <f t="shared" si="2"/>
        <v>0</v>
      </c>
      <c r="S89" s="200">
        <v>0</v>
      </c>
      <c r="T89" s="201">
        <f t="shared" si="3"/>
        <v>0</v>
      </c>
      <c r="AR89" s="23" t="s">
        <v>773</v>
      </c>
      <c r="AT89" s="23" t="s">
        <v>170</v>
      </c>
      <c r="AU89" s="23" t="s">
        <v>79</v>
      </c>
      <c r="AY89" s="23" t="s">
        <v>168</v>
      </c>
      <c r="BE89" s="202">
        <f t="shared" si="4"/>
        <v>0</v>
      </c>
      <c r="BF89" s="202">
        <f t="shared" si="5"/>
        <v>0</v>
      </c>
      <c r="BG89" s="202">
        <f t="shared" si="6"/>
        <v>0</v>
      </c>
      <c r="BH89" s="202">
        <f t="shared" si="7"/>
        <v>0</v>
      </c>
      <c r="BI89" s="202">
        <f t="shared" si="8"/>
        <v>0</v>
      </c>
      <c r="BJ89" s="23" t="s">
        <v>79</v>
      </c>
      <c r="BK89" s="202">
        <f t="shared" si="9"/>
        <v>0</v>
      </c>
      <c r="BL89" s="23" t="s">
        <v>773</v>
      </c>
      <c r="BM89" s="23" t="s">
        <v>805</v>
      </c>
    </row>
    <row r="90" spans="2:65" s="1" customFormat="1" ht="16.5" customHeight="1">
      <c r="B90" s="40"/>
      <c r="C90" s="191" t="s">
        <v>227</v>
      </c>
      <c r="D90" s="191" t="s">
        <v>170</v>
      </c>
      <c r="E90" s="192" t="s">
        <v>806</v>
      </c>
      <c r="F90" s="193" t="s">
        <v>807</v>
      </c>
      <c r="G90" s="194" t="s">
        <v>792</v>
      </c>
      <c r="H90" s="195">
        <v>1</v>
      </c>
      <c r="I90" s="196"/>
      <c r="J90" s="197">
        <f t="shared" si="0"/>
        <v>0</v>
      </c>
      <c r="K90" s="193" t="s">
        <v>21</v>
      </c>
      <c r="L90" s="60"/>
      <c r="M90" s="198" t="s">
        <v>21</v>
      </c>
      <c r="N90" s="199" t="s">
        <v>42</v>
      </c>
      <c r="O90" s="41"/>
      <c r="P90" s="200">
        <f t="shared" si="1"/>
        <v>0</v>
      </c>
      <c r="Q90" s="200">
        <v>0</v>
      </c>
      <c r="R90" s="200">
        <f t="shared" si="2"/>
        <v>0</v>
      </c>
      <c r="S90" s="200">
        <v>0</v>
      </c>
      <c r="T90" s="201">
        <f t="shared" si="3"/>
        <v>0</v>
      </c>
      <c r="AR90" s="23" t="s">
        <v>773</v>
      </c>
      <c r="AT90" s="23" t="s">
        <v>170</v>
      </c>
      <c r="AU90" s="23" t="s">
        <v>79</v>
      </c>
      <c r="AY90" s="23" t="s">
        <v>168</v>
      </c>
      <c r="BE90" s="202">
        <f t="shared" si="4"/>
        <v>0</v>
      </c>
      <c r="BF90" s="202">
        <f t="shared" si="5"/>
        <v>0</v>
      </c>
      <c r="BG90" s="202">
        <f t="shared" si="6"/>
        <v>0</v>
      </c>
      <c r="BH90" s="202">
        <f t="shared" si="7"/>
        <v>0</v>
      </c>
      <c r="BI90" s="202">
        <f t="shared" si="8"/>
        <v>0</v>
      </c>
      <c r="BJ90" s="23" t="s">
        <v>79</v>
      </c>
      <c r="BK90" s="202">
        <f t="shared" si="9"/>
        <v>0</v>
      </c>
      <c r="BL90" s="23" t="s">
        <v>773</v>
      </c>
      <c r="BM90" s="23" t="s">
        <v>808</v>
      </c>
    </row>
    <row r="91" spans="2:65" s="1" customFormat="1" ht="16.5" customHeight="1">
      <c r="B91" s="40"/>
      <c r="C91" s="191" t="s">
        <v>232</v>
      </c>
      <c r="D91" s="191" t="s">
        <v>170</v>
      </c>
      <c r="E91" s="192" t="s">
        <v>809</v>
      </c>
      <c r="F91" s="193" t="s">
        <v>810</v>
      </c>
      <c r="G91" s="194" t="s">
        <v>792</v>
      </c>
      <c r="H91" s="195">
        <v>1</v>
      </c>
      <c r="I91" s="196"/>
      <c r="J91" s="197">
        <f t="shared" si="0"/>
        <v>0</v>
      </c>
      <c r="K91" s="193" t="s">
        <v>21</v>
      </c>
      <c r="L91" s="60"/>
      <c r="M91" s="198" t="s">
        <v>21</v>
      </c>
      <c r="N91" s="199" t="s">
        <v>42</v>
      </c>
      <c r="O91" s="41"/>
      <c r="P91" s="200">
        <f t="shared" si="1"/>
        <v>0</v>
      </c>
      <c r="Q91" s="200">
        <v>0</v>
      </c>
      <c r="R91" s="200">
        <f t="shared" si="2"/>
        <v>0</v>
      </c>
      <c r="S91" s="200">
        <v>0</v>
      </c>
      <c r="T91" s="201">
        <f t="shared" si="3"/>
        <v>0</v>
      </c>
      <c r="AR91" s="23" t="s">
        <v>773</v>
      </c>
      <c r="AT91" s="23" t="s">
        <v>170</v>
      </c>
      <c r="AU91" s="23" t="s">
        <v>79</v>
      </c>
      <c r="AY91" s="23" t="s">
        <v>168</v>
      </c>
      <c r="BE91" s="202">
        <f t="shared" si="4"/>
        <v>0</v>
      </c>
      <c r="BF91" s="202">
        <f t="shared" si="5"/>
        <v>0</v>
      </c>
      <c r="BG91" s="202">
        <f t="shared" si="6"/>
        <v>0</v>
      </c>
      <c r="BH91" s="202">
        <f t="shared" si="7"/>
        <v>0</v>
      </c>
      <c r="BI91" s="202">
        <f t="shared" si="8"/>
        <v>0</v>
      </c>
      <c r="BJ91" s="23" t="s">
        <v>79</v>
      </c>
      <c r="BK91" s="202">
        <f t="shared" si="9"/>
        <v>0</v>
      </c>
      <c r="BL91" s="23" t="s">
        <v>773</v>
      </c>
      <c r="BM91" s="23" t="s">
        <v>811</v>
      </c>
    </row>
    <row r="92" spans="2:65" s="1" customFormat="1" ht="16.5" customHeight="1">
      <c r="B92" s="40"/>
      <c r="C92" s="191" t="s">
        <v>239</v>
      </c>
      <c r="D92" s="191" t="s">
        <v>170</v>
      </c>
      <c r="E92" s="192" t="s">
        <v>812</v>
      </c>
      <c r="F92" s="193" t="s">
        <v>813</v>
      </c>
      <c r="G92" s="194" t="s">
        <v>792</v>
      </c>
      <c r="H92" s="195">
        <v>1</v>
      </c>
      <c r="I92" s="196"/>
      <c r="J92" s="197">
        <f t="shared" si="0"/>
        <v>0</v>
      </c>
      <c r="K92" s="193" t="s">
        <v>21</v>
      </c>
      <c r="L92" s="60"/>
      <c r="M92" s="198" t="s">
        <v>21</v>
      </c>
      <c r="N92" s="199" t="s">
        <v>42</v>
      </c>
      <c r="O92" s="41"/>
      <c r="P92" s="200">
        <f t="shared" si="1"/>
        <v>0</v>
      </c>
      <c r="Q92" s="200">
        <v>0</v>
      </c>
      <c r="R92" s="200">
        <f t="shared" si="2"/>
        <v>0</v>
      </c>
      <c r="S92" s="200">
        <v>0</v>
      </c>
      <c r="T92" s="201">
        <f t="shared" si="3"/>
        <v>0</v>
      </c>
      <c r="AR92" s="23" t="s">
        <v>773</v>
      </c>
      <c r="AT92" s="23" t="s">
        <v>170</v>
      </c>
      <c r="AU92" s="23" t="s">
        <v>79</v>
      </c>
      <c r="AY92" s="23" t="s">
        <v>168</v>
      </c>
      <c r="BE92" s="202">
        <f t="shared" si="4"/>
        <v>0</v>
      </c>
      <c r="BF92" s="202">
        <f t="shared" si="5"/>
        <v>0</v>
      </c>
      <c r="BG92" s="202">
        <f t="shared" si="6"/>
        <v>0</v>
      </c>
      <c r="BH92" s="202">
        <f t="shared" si="7"/>
        <v>0</v>
      </c>
      <c r="BI92" s="202">
        <f t="shared" si="8"/>
        <v>0</v>
      </c>
      <c r="BJ92" s="23" t="s">
        <v>79</v>
      </c>
      <c r="BK92" s="202">
        <f t="shared" si="9"/>
        <v>0</v>
      </c>
      <c r="BL92" s="23" t="s">
        <v>773</v>
      </c>
      <c r="BM92" s="23" t="s">
        <v>814</v>
      </c>
    </row>
    <row r="93" spans="2:65" s="1" customFormat="1" ht="16.5" customHeight="1">
      <c r="B93" s="40"/>
      <c r="C93" s="191" t="s">
        <v>10</v>
      </c>
      <c r="D93" s="191" t="s">
        <v>170</v>
      </c>
      <c r="E93" s="192" t="s">
        <v>815</v>
      </c>
      <c r="F93" s="193" t="s">
        <v>816</v>
      </c>
      <c r="G93" s="194" t="s">
        <v>792</v>
      </c>
      <c r="H93" s="195">
        <v>1</v>
      </c>
      <c r="I93" s="196"/>
      <c r="J93" s="197">
        <f t="shared" si="0"/>
        <v>0</v>
      </c>
      <c r="K93" s="193" t="s">
        <v>21</v>
      </c>
      <c r="L93" s="60"/>
      <c r="M93" s="198" t="s">
        <v>21</v>
      </c>
      <c r="N93" s="199" t="s">
        <v>42</v>
      </c>
      <c r="O93" s="41"/>
      <c r="P93" s="200">
        <f t="shared" si="1"/>
        <v>0</v>
      </c>
      <c r="Q93" s="200">
        <v>0</v>
      </c>
      <c r="R93" s="200">
        <f t="shared" si="2"/>
        <v>0</v>
      </c>
      <c r="S93" s="200">
        <v>0</v>
      </c>
      <c r="T93" s="201">
        <f t="shared" si="3"/>
        <v>0</v>
      </c>
      <c r="AR93" s="23" t="s">
        <v>773</v>
      </c>
      <c r="AT93" s="23" t="s">
        <v>170</v>
      </c>
      <c r="AU93" s="23" t="s">
        <v>79</v>
      </c>
      <c r="AY93" s="23" t="s">
        <v>168</v>
      </c>
      <c r="BE93" s="202">
        <f t="shared" si="4"/>
        <v>0</v>
      </c>
      <c r="BF93" s="202">
        <f t="shared" si="5"/>
        <v>0</v>
      </c>
      <c r="BG93" s="202">
        <f t="shared" si="6"/>
        <v>0</v>
      </c>
      <c r="BH93" s="202">
        <f t="shared" si="7"/>
        <v>0</v>
      </c>
      <c r="BI93" s="202">
        <f t="shared" si="8"/>
        <v>0</v>
      </c>
      <c r="BJ93" s="23" t="s">
        <v>79</v>
      </c>
      <c r="BK93" s="202">
        <f t="shared" si="9"/>
        <v>0</v>
      </c>
      <c r="BL93" s="23" t="s">
        <v>773</v>
      </c>
      <c r="BM93" s="23" t="s">
        <v>817</v>
      </c>
    </row>
    <row r="94" spans="2:65" s="1" customFormat="1" ht="16.5" customHeight="1">
      <c r="B94" s="40"/>
      <c r="C94" s="191" t="s">
        <v>427</v>
      </c>
      <c r="D94" s="191" t="s">
        <v>170</v>
      </c>
      <c r="E94" s="192" t="s">
        <v>818</v>
      </c>
      <c r="F94" s="193" t="s">
        <v>819</v>
      </c>
      <c r="G94" s="194" t="s">
        <v>792</v>
      </c>
      <c r="H94" s="195">
        <v>1</v>
      </c>
      <c r="I94" s="196"/>
      <c r="J94" s="197">
        <f t="shared" si="0"/>
        <v>0</v>
      </c>
      <c r="K94" s="193" t="s">
        <v>21</v>
      </c>
      <c r="L94" s="60"/>
      <c r="M94" s="198" t="s">
        <v>21</v>
      </c>
      <c r="N94" s="199" t="s">
        <v>42</v>
      </c>
      <c r="O94" s="41"/>
      <c r="P94" s="200">
        <f t="shared" si="1"/>
        <v>0</v>
      </c>
      <c r="Q94" s="200">
        <v>0</v>
      </c>
      <c r="R94" s="200">
        <f t="shared" si="2"/>
        <v>0</v>
      </c>
      <c r="S94" s="200">
        <v>0</v>
      </c>
      <c r="T94" s="201">
        <f t="shared" si="3"/>
        <v>0</v>
      </c>
      <c r="AR94" s="23" t="s">
        <v>773</v>
      </c>
      <c r="AT94" s="23" t="s">
        <v>170</v>
      </c>
      <c r="AU94" s="23" t="s">
        <v>79</v>
      </c>
      <c r="AY94" s="23" t="s">
        <v>168</v>
      </c>
      <c r="BE94" s="202">
        <f t="shared" si="4"/>
        <v>0</v>
      </c>
      <c r="BF94" s="202">
        <f t="shared" si="5"/>
        <v>0</v>
      </c>
      <c r="BG94" s="202">
        <f t="shared" si="6"/>
        <v>0</v>
      </c>
      <c r="BH94" s="202">
        <f t="shared" si="7"/>
        <v>0</v>
      </c>
      <c r="BI94" s="202">
        <f t="shared" si="8"/>
        <v>0</v>
      </c>
      <c r="BJ94" s="23" t="s">
        <v>79</v>
      </c>
      <c r="BK94" s="202">
        <f t="shared" si="9"/>
        <v>0</v>
      </c>
      <c r="BL94" s="23" t="s">
        <v>773</v>
      </c>
      <c r="BM94" s="23" t="s">
        <v>820</v>
      </c>
    </row>
    <row r="95" spans="2:65" s="1" customFormat="1" ht="16.5" customHeight="1">
      <c r="B95" s="40"/>
      <c r="C95" s="191" t="s">
        <v>254</v>
      </c>
      <c r="D95" s="191" t="s">
        <v>170</v>
      </c>
      <c r="E95" s="192" t="s">
        <v>821</v>
      </c>
      <c r="F95" s="193" t="s">
        <v>822</v>
      </c>
      <c r="G95" s="194" t="s">
        <v>772</v>
      </c>
      <c r="H95" s="195">
        <v>1</v>
      </c>
      <c r="I95" s="196"/>
      <c r="J95" s="197">
        <f t="shared" si="0"/>
        <v>0</v>
      </c>
      <c r="K95" s="193" t="s">
        <v>21</v>
      </c>
      <c r="L95" s="60"/>
      <c r="M95" s="198" t="s">
        <v>21</v>
      </c>
      <c r="N95" s="241" t="s">
        <v>42</v>
      </c>
      <c r="O95" s="239"/>
      <c r="P95" s="242">
        <f t="shared" si="1"/>
        <v>0</v>
      </c>
      <c r="Q95" s="242">
        <v>0</v>
      </c>
      <c r="R95" s="242">
        <f t="shared" si="2"/>
        <v>0</v>
      </c>
      <c r="S95" s="242">
        <v>0</v>
      </c>
      <c r="T95" s="243">
        <f t="shared" si="3"/>
        <v>0</v>
      </c>
      <c r="AR95" s="23" t="s">
        <v>773</v>
      </c>
      <c r="AT95" s="23" t="s">
        <v>170</v>
      </c>
      <c r="AU95" s="23" t="s">
        <v>79</v>
      </c>
      <c r="AY95" s="23" t="s">
        <v>168</v>
      </c>
      <c r="BE95" s="202">
        <f t="shared" si="4"/>
        <v>0</v>
      </c>
      <c r="BF95" s="202">
        <f t="shared" si="5"/>
        <v>0</v>
      </c>
      <c r="BG95" s="202">
        <f t="shared" si="6"/>
        <v>0</v>
      </c>
      <c r="BH95" s="202">
        <f t="shared" si="7"/>
        <v>0</v>
      </c>
      <c r="BI95" s="202">
        <f t="shared" si="8"/>
        <v>0</v>
      </c>
      <c r="BJ95" s="23" t="s">
        <v>79</v>
      </c>
      <c r="BK95" s="202">
        <f t="shared" si="9"/>
        <v>0</v>
      </c>
      <c r="BL95" s="23" t="s">
        <v>773</v>
      </c>
      <c r="BM95" s="23" t="s">
        <v>823</v>
      </c>
    </row>
    <row r="96" spans="2:65" s="1" customFormat="1" ht="6.95" customHeight="1">
      <c r="B96" s="55"/>
      <c r="C96" s="56"/>
      <c r="D96" s="56"/>
      <c r="E96" s="56"/>
      <c r="F96" s="56"/>
      <c r="G96" s="56"/>
      <c r="H96" s="56"/>
      <c r="I96" s="138"/>
      <c r="J96" s="56"/>
      <c r="K96" s="56"/>
      <c r="L96" s="60"/>
    </row>
  </sheetData>
  <sheetProtection algorithmName="SHA-512" hashValue="dx7h7lWHkkmhkIzKo9F3W5TU8tSsq2xAuypJTbHxjTt5Qb28bVGqwwFFumwtoSEmo1t2i5lkkJ18VYpF4DZ2pg==" saltValue="e6460X9zP4OjKhxpZBF8MO7H/oa3RDzON/nBfdnR6QbPJi8OzB89235rYQWAV7wfW0XeixB/fW922ahkMJILuQ==" spinCount="100000" sheet="1" objects="1" scenarios="1" formatColumns="0" formatRows="0" autoFilter="0"/>
  <autoFilter ref="C76:K95"/>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90</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824</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ROUND(J85,2)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ROUND(SUM(BE85:BE164), 2)</f>
        <v>0</v>
      </c>
      <c r="G30" s="41"/>
      <c r="H30" s="41"/>
      <c r="I30" s="130">
        <v>0.21</v>
      </c>
      <c r="J30" s="129">
        <f>ROUND(ROUND((SUM(BE85:BE164)), 2)*I30, 2)</f>
        <v>0</v>
      </c>
      <c r="K30" s="44"/>
    </row>
    <row r="31" spans="2:11" s="1" customFormat="1" ht="14.45" customHeight="1">
      <c r="B31" s="40"/>
      <c r="C31" s="41"/>
      <c r="D31" s="41"/>
      <c r="E31" s="48" t="s">
        <v>43</v>
      </c>
      <c r="F31" s="129">
        <f>ROUND(SUM(BF85:BF164), 2)</f>
        <v>0</v>
      </c>
      <c r="G31" s="41"/>
      <c r="H31" s="41"/>
      <c r="I31" s="130">
        <v>0.15</v>
      </c>
      <c r="J31" s="129">
        <f>ROUND(ROUND((SUM(BF85:BF164)), 2)*I31, 2)</f>
        <v>0</v>
      </c>
      <c r="K31" s="44"/>
    </row>
    <row r="32" spans="2:11" s="1" customFormat="1" ht="14.45" hidden="1" customHeight="1">
      <c r="B32" s="40"/>
      <c r="C32" s="41"/>
      <c r="D32" s="41"/>
      <c r="E32" s="48" t="s">
        <v>44</v>
      </c>
      <c r="F32" s="129">
        <f>ROUND(SUM(BG85:BG164), 2)</f>
        <v>0</v>
      </c>
      <c r="G32" s="41"/>
      <c r="H32" s="41"/>
      <c r="I32" s="130">
        <v>0.21</v>
      </c>
      <c r="J32" s="129">
        <v>0</v>
      </c>
      <c r="K32" s="44"/>
    </row>
    <row r="33" spans="2:11" s="1" customFormat="1" ht="14.45" hidden="1" customHeight="1">
      <c r="B33" s="40"/>
      <c r="C33" s="41"/>
      <c r="D33" s="41"/>
      <c r="E33" s="48" t="s">
        <v>45</v>
      </c>
      <c r="F33" s="129">
        <f>ROUND(SUM(BH85:BH164), 2)</f>
        <v>0</v>
      </c>
      <c r="G33" s="41"/>
      <c r="H33" s="41"/>
      <c r="I33" s="130">
        <v>0.15</v>
      </c>
      <c r="J33" s="129">
        <v>0</v>
      </c>
      <c r="K33" s="44"/>
    </row>
    <row r="34" spans="2:11" s="1" customFormat="1" ht="14.45" hidden="1" customHeight="1">
      <c r="B34" s="40"/>
      <c r="C34" s="41"/>
      <c r="D34" s="41"/>
      <c r="E34" s="48" t="s">
        <v>46</v>
      </c>
      <c r="F34" s="129">
        <f>ROUND(SUM(BI85:BI164),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SO 300 - Otevřené sezení</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Praha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J85</f>
        <v>0</v>
      </c>
      <c r="K56" s="44"/>
      <c r="AU56" s="23" t="s">
        <v>145</v>
      </c>
    </row>
    <row r="57" spans="2:47" s="7" customFormat="1" ht="24.95" customHeight="1">
      <c r="B57" s="148"/>
      <c r="C57" s="149"/>
      <c r="D57" s="150" t="s">
        <v>146</v>
      </c>
      <c r="E57" s="151"/>
      <c r="F57" s="151"/>
      <c r="G57" s="151"/>
      <c r="H57" s="151"/>
      <c r="I57" s="152"/>
      <c r="J57" s="153">
        <f>J86</f>
        <v>0</v>
      </c>
      <c r="K57" s="154"/>
    </row>
    <row r="58" spans="2:47" s="8" customFormat="1" ht="19.899999999999999" customHeight="1">
      <c r="B58" s="155"/>
      <c r="C58" s="156"/>
      <c r="D58" s="157" t="s">
        <v>147</v>
      </c>
      <c r="E58" s="158"/>
      <c r="F58" s="158"/>
      <c r="G58" s="158"/>
      <c r="H58" s="158"/>
      <c r="I58" s="159"/>
      <c r="J58" s="160">
        <f>J87</f>
        <v>0</v>
      </c>
      <c r="K58" s="161"/>
    </row>
    <row r="59" spans="2:47" s="8" customFormat="1" ht="19.899999999999999" customHeight="1">
      <c r="B59" s="155"/>
      <c r="C59" s="156"/>
      <c r="D59" s="157" t="s">
        <v>367</v>
      </c>
      <c r="E59" s="158"/>
      <c r="F59" s="158"/>
      <c r="G59" s="158"/>
      <c r="H59" s="158"/>
      <c r="I59" s="159"/>
      <c r="J59" s="160">
        <f>J113</f>
        <v>0</v>
      </c>
      <c r="K59" s="161"/>
    </row>
    <row r="60" spans="2:47" s="8" customFormat="1" ht="19.899999999999999" customHeight="1">
      <c r="B60" s="155"/>
      <c r="C60" s="156"/>
      <c r="D60" s="157" t="s">
        <v>368</v>
      </c>
      <c r="E60" s="158"/>
      <c r="F60" s="158"/>
      <c r="G60" s="158"/>
      <c r="H60" s="158"/>
      <c r="I60" s="159"/>
      <c r="J60" s="160">
        <f>J130</f>
        <v>0</v>
      </c>
      <c r="K60" s="161"/>
    </row>
    <row r="61" spans="2:47" s="8" customFormat="1" ht="19.899999999999999" customHeight="1">
      <c r="B61" s="155"/>
      <c r="C61" s="156"/>
      <c r="D61" s="157" t="s">
        <v>151</v>
      </c>
      <c r="E61" s="158"/>
      <c r="F61" s="158"/>
      <c r="G61" s="158"/>
      <c r="H61" s="158"/>
      <c r="I61" s="159"/>
      <c r="J61" s="160">
        <f>J145</f>
        <v>0</v>
      </c>
      <c r="K61" s="161"/>
    </row>
    <row r="62" spans="2:47" s="7" customFormat="1" ht="24.95" customHeight="1">
      <c r="B62" s="148"/>
      <c r="C62" s="149"/>
      <c r="D62" s="150" t="s">
        <v>371</v>
      </c>
      <c r="E62" s="151"/>
      <c r="F62" s="151"/>
      <c r="G62" s="151"/>
      <c r="H62" s="151"/>
      <c r="I62" s="152"/>
      <c r="J62" s="153">
        <f>J148</f>
        <v>0</v>
      </c>
      <c r="K62" s="154"/>
    </row>
    <row r="63" spans="2:47" s="8" customFormat="1" ht="19.899999999999999" customHeight="1">
      <c r="B63" s="155"/>
      <c r="C63" s="156"/>
      <c r="D63" s="157" t="s">
        <v>376</v>
      </c>
      <c r="E63" s="158"/>
      <c r="F63" s="158"/>
      <c r="G63" s="158"/>
      <c r="H63" s="158"/>
      <c r="I63" s="159"/>
      <c r="J63" s="160">
        <f>J149</f>
        <v>0</v>
      </c>
      <c r="K63" s="161"/>
    </row>
    <row r="64" spans="2:47" s="8" customFormat="1" ht="19.899999999999999" customHeight="1">
      <c r="B64" s="155"/>
      <c r="C64" s="156"/>
      <c r="D64" s="157" t="s">
        <v>825</v>
      </c>
      <c r="E64" s="158"/>
      <c r="F64" s="158"/>
      <c r="G64" s="158"/>
      <c r="H64" s="158"/>
      <c r="I64" s="159"/>
      <c r="J64" s="160">
        <f>J156</f>
        <v>0</v>
      </c>
      <c r="K64" s="161"/>
    </row>
    <row r="65" spans="2:12" s="8" customFormat="1" ht="19.899999999999999" customHeight="1">
      <c r="B65" s="155"/>
      <c r="C65" s="156"/>
      <c r="D65" s="157" t="s">
        <v>826</v>
      </c>
      <c r="E65" s="158"/>
      <c r="F65" s="158"/>
      <c r="G65" s="158"/>
      <c r="H65" s="158"/>
      <c r="I65" s="159"/>
      <c r="J65" s="160">
        <f>J161</f>
        <v>0</v>
      </c>
      <c r="K65" s="161"/>
    </row>
    <row r="66" spans="2:12" s="1" customFormat="1" ht="21.75" customHeight="1">
      <c r="B66" s="40"/>
      <c r="C66" s="41"/>
      <c r="D66" s="41"/>
      <c r="E66" s="41"/>
      <c r="F66" s="41"/>
      <c r="G66" s="41"/>
      <c r="H66" s="41"/>
      <c r="I66" s="117"/>
      <c r="J66" s="41"/>
      <c r="K66" s="44"/>
    </row>
    <row r="67" spans="2:12" s="1" customFormat="1" ht="6.95" customHeight="1">
      <c r="B67" s="55"/>
      <c r="C67" s="56"/>
      <c r="D67" s="56"/>
      <c r="E67" s="56"/>
      <c r="F67" s="56"/>
      <c r="G67" s="56"/>
      <c r="H67" s="56"/>
      <c r="I67" s="138"/>
      <c r="J67" s="56"/>
      <c r="K67" s="57"/>
    </row>
    <row r="71" spans="2:12" s="1" customFormat="1" ht="6.95" customHeight="1">
      <c r="B71" s="58"/>
      <c r="C71" s="59"/>
      <c r="D71" s="59"/>
      <c r="E71" s="59"/>
      <c r="F71" s="59"/>
      <c r="G71" s="59"/>
      <c r="H71" s="59"/>
      <c r="I71" s="141"/>
      <c r="J71" s="59"/>
      <c r="K71" s="59"/>
      <c r="L71" s="60"/>
    </row>
    <row r="72" spans="2:12" s="1" customFormat="1" ht="36.950000000000003" customHeight="1">
      <c r="B72" s="40"/>
      <c r="C72" s="61" t="s">
        <v>152</v>
      </c>
      <c r="D72" s="62"/>
      <c r="E72" s="62"/>
      <c r="F72" s="62"/>
      <c r="G72" s="62"/>
      <c r="H72" s="62"/>
      <c r="I72" s="162"/>
      <c r="J72" s="62"/>
      <c r="K72" s="62"/>
      <c r="L72" s="60"/>
    </row>
    <row r="73" spans="2:12" s="1" customFormat="1" ht="6.95" customHeight="1">
      <c r="B73" s="40"/>
      <c r="C73" s="62"/>
      <c r="D73" s="62"/>
      <c r="E73" s="62"/>
      <c r="F73" s="62"/>
      <c r="G73" s="62"/>
      <c r="H73" s="62"/>
      <c r="I73" s="162"/>
      <c r="J73" s="62"/>
      <c r="K73" s="62"/>
      <c r="L73" s="60"/>
    </row>
    <row r="74" spans="2:12" s="1" customFormat="1" ht="14.45" customHeight="1">
      <c r="B74" s="40"/>
      <c r="C74" s="64" t="s">
        <v>18</v>
      </c>
      <c r="D74" s="62"/>
      <c r="E74" s="62"/>
      <c r="F74" s="62"/>
      <c r="G74" s="62"/>
      <c r="H74" s="62"/>
      <c r="I74" s="162"/>
      <c r="J74" s="62"/>
      <c r="K74" s="62"/>
      <c r="L74" s="60"/>
    </row>
    <row r="75" spans="2:12" s="1" customFormat="1" ht="16.5" customHeight="1">
      <c r="B75" s="40"/>
      <c r="C75" s="62"/>
      <c r="D75" s="62"/>
      <c r="E75" s="378" t="str">
        <f>E7</f>
        <v>Náměstí Hloubětín</v>
      </c>
      <c r="F75" s="379"/>
      <c r="G75" s="379"/>
      <c r="H75" s="379"/>
      <c r="I75" s="162"/>
      <c r="J75" s="62"/>
      <c r="K75" s="62"/>
      <c r="L75" s="60"/>
    </row>
    <row r="76" spans="2:12" s="1" customFormat="1" ht="14.45" customHeight="1">
      <c r="B76" s="40"/>
      <c r="C76" s="64" t="s">
        <v>139</v>
      </c>
      <c r="D76" s="62"/>
      <c r="E76" s="62"/>
      <c r="F76" s="62"/>
      <c r="G76" s="62"/>
      <c r="H76" s="62"/>
      <c r="I76" s="162"/>
      <c r="J76" s="62"/>
      <c r="K76" s="62"/>
      <c r="L76" s="60"/>
    </row>
    <row r="77" spans="2:12" s="1" customFormat="1" ht="17.25" customHeight="1">
      <c r="B77" s="40"/>
      <c r="C77" s="62"/>
      <c r="D77" s="62"/>
      <c r="E77" s="353" t="str">
        <f>E9</f>
        <v>SO 300 - Otevřené sezení</v>
      </c>
      <c r="F77" s="380"/>
      <c r="G77" s="380"/>
      <c r="H77" s="380"/>
      <c r="I77" s="162"/>
      <c r="J77" s="62"/>
      <c r="K77" s="62"/>
      <c r="L77" s="60"/>
    </row>
    <row r="78" spans="2:12" s="1" customFormat="1" ht="6.95" customHeight="1">
      <c r="B78" s="40"/>
      <c r="C78" s="62"/>
      <c r="D78" s="62"/>
      <c r="E78" s="62"/>
      <c r="F78" s="62"/>
      <c r="G78" s="62"/>
      <c r="H78" s="62"/>
      <c r="I78" s="162"/>
      <c r="J78" s="62"/>
      <c r="K78" s="62"/>
      <c r="L78" s="60"/>
    </row>
    <row r="79" spans="2:12" s="1" customFormat="1" ht="18" customHeight="1">
      <c r="B79" s="40"/>
      <c r="C79" s="64" t="s">
        <v>23</v>
      </c>
      <c r="D79" s="62"/>
      <c r="E79" s="62"/>
      <c r="F79" s="163" t="str">
        <f>F12</f>
        <v xml:space="preserve">Praha </v>
      </c>
      <c r="G79" s="62"/>
      <c r="H79" s="62"/>
      <c r="I79" s="164" t="s">
        <v>25</v>
      </c>
      <c r="J79" s="72" t="str">
        <f>IF(J12="","",J12)</f>
        <v>6. 6. 2018</v>
      </c>
      <c r="K79" s="62"/>
      <c r="L79" s="60"/>
    </row>
    <row r="80" spans="2:12" s="1" customFormat="1" ht="6.95" customHeight="1">
      <c r="B80" s="40"/>
      <c r="C80" s="62"/>
      <c r="D80" s="62"/>
      <c r="E80" s="62"/>
      <c r="F80" s="62"/>
      <c r="G80" s="62"/>
      <c r="H80" s="62"/>
      <c r="I80" s="162"/>
      <c r="J80" s="62"/>
      <c r="K80" s="62"/>
      <c r="L80" s="60"/>
    </row>
    <row r="81" spans="2:65" s="1" customFormat="1">
      <c r="B81" s="40"/>
      <c r="C81" s="64" t="s">
        <v>27</v>
      </c>
      <c r="D81" s="62"/>
      <c r="E81" s="62"/>
      <c r="F81" s="163" t="str">
        <f>E15</f>
        <v xml:space="preserve"> </v>
      </c>
      <c r="G81" s="62"/>
      <c r="H81" s="62"/>
      <c r="I81" s="164" t="s">
        <v>33</v>
      </c>
      <c r="J81" s="163" t="str">
        <f>E21</f>
        <v xml:space="preserve"> </v>
      </c>
      <c r="K81" s="62"/>
      <c r="L81" s="60"/>
    </row>
    <row r="82" spans="2:65" s="1" customFormat="1" ht="14.45" customHeight="1">
      <c r="B82" s="40"/>
      <c r="C82" s="64" t="s">
        <v>31</v>
      </c>
      <c r="D82" s="62"/>
      <c r="E82" s="62"/>
      <c r="F82" s="163" t="str">
        <f>IF(E18="","",E18)</f>
        <v/>
      </c>
      <c r="G82" s="62"/>
      <c r="H82" s="62"/>
      <c r="I82" s="162"/>
      <c r="J82" s="62"/>
      <c r="K82" s="62"/>
      <c r="L82" s="60"/>
    </row>
    <row r="83" spans="2:65" s="1" customFormat="1" ht="10.35" customHeight="1">
      <c r="B83" s="40"/>
      <c r="C83" s="62"/>
      <c r="D83" s="62"/>
      <c r="E83" s="62"/>
      <c r="F83" s="62"/>
      <c r="G83" s="62"/>
      <c r="H83" s="62"/>
      <c r="I83" s="162"/>
      <c r="J83" s="62"/>
      <c r="K83" s="62"/>
      <c r="L83" s="60"/>
    </row>
    <row r="84" spans="2:65" s="9" customFormat="1" ht="29.25" customHeight="1">
      <c r="B84" s="165"/>
      <c r="C84" s="166" t="s">
        <v>153</v>
      </c>
      <c r="D84" s="167" t="s">
        <v>56</v>
      </c>
      <c r="E84" s="167" t="s">
        <v>52</v>
      </c>
      <c r="F84" s="167" t="s">
        <v>154</v>
      </c>
      <c r="G84" s="167" t="s">
        <v>155</v>
      </c>
      <c r="H84" s="167" t="s">
        <v>156</v>
      </c>
      <c r="I84" s="168" t="s">
        <v>157</v>
      </c>
      <c r="J84" s="167" t="s">
        <v>143</v>
      </c>
      <c r="K84" s="169" t="s">
        <v>158</v>
      </c>
      <c r="L84" s="170"/>
      <c r="M84" s="80" t="s">
        <v>159</v>
      </c>
      <c r="N84" s="81" t="s">
        <v>41</v>
      </c>
      <c r="O84" s="81" t="s">
        <v>160</v>
      </c>
      <c r="P84" s="81" t="s">
        <v>161</v>
      </c>
      <c r="Q84" s="81" t="s">
        <v>162</v>
      </c>
      <c r="R84" s="81" t="s">
        <v>163</v>
      </c>
      <c r="S84" s="81" t="s">
        <v>164</v>
      </c>
      <c r="T84" s="82" t="s">
        <v>165</v>
      </c>
    </row>
    <row r="85" spans="2:65" s="1" customFormat="1" ht="29.25" customHeight="1">
      <c r="B85" s="40"/>
      <c r="C85" s="86" t="s">
        <v>144</v>
      </c>
      <c r="D85" s="62"/>
      <c r="E85" s="62"/>
      <c r="F85" s="62"/>
      <c r="G85" s="62"/>
      <c r="H85" s="62"/>
      <c r="I85" s="162"/>
      <c r="J85" s="171">
        <f>BK85</f>
        <v>0</v>
      </c>
      <c r="K85" s="62"/>
      <c r="L85" s="60"/>
      <c r="M85" s="83"/>
      <c r="N85" s="84"/>
      <c r="O85" s="84"/>
      <c r="P85" s="172">
        <f>P86+P148</f>
        <v>0</v>
      </c>
      <c r="Q85" s="84"/>
      <c r="R85" s="172">
        <f>R86+R148</f>
        <v>176.9575701</v>
      </c>
      <c r="S85" s="84"/>
      <c r="T85" s="173">
        <f>T86+T148</f>
        <v>0</v>
      </c>
      <c r="AT85" s="23" t="s">
        <v>70</v>
      </c>
      <c r="AU85" s="23" t="s">
        <v>145</v>
      </c>
      <c r="BK85" s="174">
        <f>BK86+BK148</f>
        <v>0</v>
      </c>
    </row>
    <row r="86" spans="2:65" s="10" customFormat="1" ht="37.35" customHeight="1">
      <c r="B86" s="175"/>
      <c r="C86" s="176"/>
      <c r="D86" s="177" t="s">
        <v>70</v>
      </c>
      <c r="E86" s="178" t="s">
        <v>166</v>
      </c>
      <c r="F86" s="178" t="s">
        <v>167</v>
      </c>
      <c r="G86" s="176"/>
      <c r="H86" s="176"/>
      <c r="I86" s="179"/>
      <c r="J86" s="180">
        <f>BK86</f>
        <v>0</v>
      </c>
      <c r="K86" s="176"/>
      <c r="L86" s="181"/>
      <c r="M86" s="182"/>
      <c r="N86" s="183"/>
      <c r="O86" s="183"/>
      <c r="P86" s="184">
        <f>P87+P113+P130+P145</f>
        <v>0</v>
      </c>
      <c r="Q86" s="183"/>
      <c r="R86" s="184">
        <f>R87+R113+R130+R145</f>
        <v>174.9269415</v>
      </c>
      <c r="S86" s="183"/>
      <c r="T86" s="185">
        <f>T87+T113+T130+T145</f>
        <v>0</v>
      </c>
      <c r="AR86" s="186" t="s">
        <v>79</v>
      </c>
      <c r="AT86" s="187" t="s">
        <v>70</v>
      </c>
      <c r="AU86" s="187" t="s">
        <v>71</v>
      </c>
      <c r="AY86" s="186" t="s">
        <v>168</v>
      </c>
      <c r="BK86" s="188">
        <f>BK87+BK113+BK130+BK145</f>
        <v>0</v>
      </c>
    </row>
    <row r="87" spans="2:65" s="10" customFormat="1" ht="19.899999999999999" customHeight="1">
      <c r="B87" s="175"/>
      <c r="C87" s="176"/>
      <c r="D87" s="177" t="s">
        <v>70</v>
      </c>
      <c r="E87" s="189" t="s">
        <v>79</v>
      </c>
      <c r="F87" s="189" t="s">
        <v>169</v>
      </c>
      <c r="G87" s="176"/>
      <c r="H87" s="176"/>
      <c r="I87" s="179"/>
      <c r="J87" s="190">
        <f>BK87</f>
        <v>0</v>
      </c>
      <c r="K87" s="176"/>
      <c r="L87" s="181"/>
      <c r="M87" s="182"/>
      <c r="N87" s="183"/>
      <c r="O87" s="183"/>
      <c r="P87" s="184">
        <f>SUM(P88:P112)</f>
        <v>0</v>
      </c>
      <c r="Q87" s="183"/>
      <c r="R87" s="184">
        <f>SUM(R88:R112)</f>
        <v>2.7005347</v>
      </c>
      <c r="S87" s="183"/>
      <c r="T87" s="185">
        <f>SUM(T88:T112)</f>
        <v>0</v>
      </c>
      <c r="AR87" s="186" t="s">
        <v>79</v>
      </c>
      <c r="AT87" s="187" t="s">
        <v>70</v>
      </c>
      <c r="AU87" s="187" t="s">
        <v>79</v>
      </c>
      <c r="AY87" s="186" t="s">
        <v>168</v>
      </c>
      <c r="BK87" s="188">
        <f>SUM(BK88:BK112)</f>
        <v>0</v>
      </c>
    </row>
    <row r="88" spans="2:65" s="1" customFormat="1" ht="38.25" customHeight="1">
      <c r="B88" s="40"/>
      <c r="C88" s="191" t="s">
        <v>79</v>
      </c>
      <c r="D88" s="191" t="s">
        <v>170</v>
      </c>
      <c r="E88" s="192" t="s">
        <v>381</v>
      </c>
      <c r="F88" s="193" t="s">
        <v>382</v>
      </c>
      <c r="G88" s="194" t="s">
        <v>205</v>
      </c>
      <c r="H88" s="195">
        <v>15.66</v>
      </c>
      <c r="I88" s="196"/>
      <c r="J88" s="197">
        <f>ROUND(I88*H88,2)</f>
        <v>0</v>
      </c>
      <c r="K88" s="193" t="s">
        <v>174</v>
      </c>
      <c r="L88" s="60"/>
      <c r="M88" s="198" t="s">
        <v>21</v>
      </c>
      <c r="N88" s="199" t="s">
        <v>42</v>
      </c>
      <c r="O88" s="41"/>
      <c r="P88" s="200">
        <f>O88*H88</f>
        <v>0</v>
      </c>
      <c r="Q88" s="200">
        <v>0</v>
      </c>
      <c r="R88" s="200">
        <f>Q88*H88</f>
        <v>0</v>
      </c>
      <c r="S88" s="200">
        <v>0</v>
      </c>
      <c r="T88" s="201">
        <f>S88*H88</f>
        <v>0</v>
      </c>
      <c r="AR88" s="23" t="s">
        <v>175</v>
      </c>
      <c r="AT88" s="23" t="s">
        <v>170</v>
      </c>
      <c r="AU88" s="23" t="s">
        <v>81</v>
      </c>
      <c r="AY88" s="23" t="s">
        <v>168</v>
      </c>
      <c r="BE88" s="202">
        <f>IF(N88="základní",J88,0)</f>
        <v>0</v>
      </c>
      <c r="BF88" s="202">
        <f>IF(N88="snížená",J88,0)</f>
        <v>0</v>
      </c>
      <c r="BG88" s="202">
        <f>IF(N88="zákl. přenesená",J88,0)</f>
        <v>0</v>
      </c>
      <c r="BH88" s="202">
        <f>IF(N88="sníž. přenesená",J88,0)</f>
        <v>0</v>
      </c>
      <c r="BI88" s="202">
        <f>IF(N88="nulová",J88,0)</f>
        <v>0</v>
      </c>
      <c r="BJ88" s="23" t="s">
        <v>79</v>
      </c>
      <c r="BK88" s="202">
        <f>ROUND(I88*H88,2)</f>
        <v>0</v>
      </c>
      <c r="BL88" s="23" t="s">
        <v>175</v>
      </c>
      <c r="BM88" s="23" t="s">
        <v>827</v>
      </c>
    </row>
    <row r="89" spans="2:65" s="1" customFormat="1" ht="94.5">
      <c r="B89" s="40"/>
      <c r="C89" s="62"/>
      <c r="D89" s="203" t="s">
        <v>177</v>
      </c>
      <c r="E89" s="62"/>
      <c r="F89" s="204" t="s">
        <v>207</v>
      </c>
      <c r="G89" s="62"/>
      <c r="H89" s="62"/>
      <c r="I89" s="162"/>
      <c r="J89" s="62"/>
      <c r="K89" s="62"/>
      <c r="L89" s="60"/>
      <c r="M89" s="205"/>
      <c r="N89" s="41"/>
      <c r="O89" s="41"/>
      <c r="P89" s="41"/>
      <c r="Q89" s="41"/>
      <c r="R89" s="41"/>
      <c r="S89" s="41"/>
      <c r="T89" s="77"/>
      <c r="AT89" s="23" t="s">
        <v>177</v>
      </c>
      <c r="AU89" s="23" t="s">
        <v>81</v>
      </c>
    </row>
    <row r="90" spans="2:65" s="1" customFormat="1" ht="38.25" customHeight="1">
      <c r="B90" s="40"/>
      <c r="C90" s="191" t="s">
        <v>81</v>
      </c>
      <c r="D90" s="191" t="s">
        <v>170</v>
      </c>
      <c r="E90" s="192" t="s">
        <v>384</v>
      </c>
      <c r="F90" s="193" t="s">
        <v>385</v>
      </c>
      <c r="G90" s="194" t="s">
        <v>205</v>
      </c>
      <c r="H90" s="195">
        <v>15.66</v>
      </c>
      <c r="I90" s="196"/>
      <c r="J90" s="197">
        <f>ROUND(I90*H90,2)</f>
        <v>0</v>
      </c>
      <c r="K90" s="193" t="s">
        <v>174</v>
      </c>
      <c r="L90" s="60"/>
      <c r="M90" s="198" t="s">
        <v>21</v>
      </c>
      <c r="N90" s="199" t="s">
        <v>42</v>
      </c>
      <c r="O90" s="41"/>
      <c r="P90" s="200">
        <f>O90*H90</f>
        <v>0</v>
      </c>
      <c r="Q90" s="200">
        <v>0</v>
      </c>
      <c r="R90" s="200">
        <f>Q90*H90</f>
        <v>0</v>
      </c>
      <c r="S90" s="200">
        <v>0</v>
      </c>
      <c r="T90" s="201">
        <f>S90*H90</f>
        <v>0</v>
      </c>
      <c r="AR90" s="23" t="s">
        <v>175</v>
      </c>
      <c r="AT90" s="23" t="s">
        <v>170</v>
      </c>
      <c r="AU90" s="23" t="s">
        <v>81</v>
      </c>
      <c r="AY90" s="23" t="s">
        <v>168</v>
      </c>
      <c r="BE90" s="202">
        <f>IF(N90="základní",J90,0)</f>
        <v>0</v>
      </c>
      <c r="BF90" s="202">
        <f>IF(N90="snížená",J90,0)</f>
        <v>0</v>
      </c>
      <c r="BG90" s="202">
        <f>IF(N90="zákl. přenesená",J90,0)</f>
        <v>0</v>
      </c>
      <c r="BH90" s="202">
        <f>IF(N90="sníž. přenesená",J90,0)</f>
        <v>0</v>
      </c>
      <c r="BI90" s="202">
        <f>IF(N90="nulová",J90,0)</f>
        <v>0</v>
      </c>
      <c r="BJ90" s="23" t="s">
        <v>79</v>
      </c>
      <c r="BK90" s="202">
        <f>ROUND(I90*H90,2)</f>
        <v>0</v>
      </c>
      <c r="BL90" s="23" t="s">
        <v>175</v>
      </c>
      <c r="BM90" s="23" t="s">
        <v>828</v>
      </c>
    </row>
    <row r="91" spans="2:65" s="1" customFormat="1" ht="94.5">
      <c r="B91" s="40"/>
      <c r="C91" s="62"/>
      <c r="D91" s="203" t="s">
        <v>177</v>
      </c>
      <c r="E91" s="62"/>
      <c r="F91" s="204" t="s">
        <v>207</v>
      </c>
      <c r="G91" s="62"/>
      <c r="H91" s="62"/>
      <c r="I91" s="162"/>
      <c r="J91" s="62"/>
      <c r="K91" s="62"/>
      <c r="L91" s="60"/>
      <c r="M91" s="205"/>
      <c r="N91" s="41"/>
      <c r="O91" s="41"/>
      <c r="P91" s="41"/>
      <c r="Q91" s="41"/>
      <c r="R91" s="41"/>
      <c r="S91" s="41"/>
      <c r="T91" s="77"/>
      <c r="AT91" s="23" t="s">
        <v>177</v>
      </c>
      <c r="AU91" s="23" t="s">
        <v>81</v>
      </c>
    </row>
    <row r="92" spans="2:65" s="1" customFormat="1" ht="25.5" customHeight="1">
      <c r="B92" s="40"/>
      <c r="C92" s="191" t="s">
        <v>185</v>
      </c>
      <c r="D92" s="191" t="s">
        <v>170</v>
      </c>
      <c r="E92" s="192" t="s">
        <v>394</v>
      </c>
      <c r="F92" s="193" t="s">
        <v>395</v>
      </c>
      <c r="G92" s="194" t="s">
        <v>205</v>
      </c>
      <c r="H92" s="195">
        <v>30.21</v>
      </c>
      <c r="I92" s="196"/>
      <c r="J92" s="197">
        <f>ROUND(I92*H92,2)</f>
        <v>0</v>
      </c>
      <c r="K92" s="193" t="s">
        <v>174</v>
      </c>
      <c r="L92" s="60"/>
      <c r="M92" s="198" t="s">
        <v>21</v>
      </c>
      <c r="N92" s="199" t="s">
        <v>42</v>
      </c>
      <c r="O92" s="41"/>
      <c r="P92" s="200">
        <f>O92*H92</f>
        <v>0</v>
      </c>
      <c r="Q92" s="200">
        <v>0</v>
      </c>
      <c r="R92" s="200">
        <f>Q92*H92</f>
        <v>0</v>
      </c>
      <c r="S92" s="200">
        <v>0</v>
      </c>
      <c r="T92" s="201">
        <f>S92*H92</f>
        <v>0</v>
      </c>
      <c r="AR92" s="23" t="s">
        <v>175</v>
      </c>
      <c r="AT92" s="23" t="s">
        <v>170</v>
      </c>
      <c r="AU92" s="23" t="s">
        <v>81</v>
      </c>
      <c r="AY92" s="23" t="s">
        <v>168</v>
      </c>
      <c r="BE92" s="202">
        <f>IF(N92="základní",J92,0)</f>
        <v>0</v>
      </c>
      <c r="BF92" s="202">
        <f>IF(N92="snížená",J92,0)</f>
        <v>0</v>
      </c>
      <c r="BG92" s="202">
        <f>IF(N92="zákl. přenesená",J92,0)</f>
        <v>0</v>
      </c>
      <c r="BH92" s="202">
        <f>IF(N92="sníž. přenesená",J92,0)</f>
        <v>0</v>
      </c>
      <c r="BI92" s="202">
        <f>IF(N92="nulová",J92,0)</f>
        <v>0</v>
      </c>
      <c r="BJ92" s="23" t="s">
        <v>79</v>
      </c>
      <c r="BK92" s="202">
        <f>ROUND(I92*H92,2)</f>
        <v>0</v>
      </c>
      <c r="BL92" s="23" t="s">
        <v>175</v>
      </c>
      <c r="BM92" s="23" t="s">
        <v>829</v>
      </c>
    </row>
    <row r="93" spans="2:65" s="1" customFormat="1" ht="94.5">
      <c r="B93" s="40"/>
      <c r="C93" s="62"/>
      <c r="D93" s="203" t="s">
        <v>177</v>
      </c>
      <c r="E93" s="62"/>
      <c r="F93" s="204" t="s">
        <v>397</v>
      </c>
      <c r="G93" s="62"/>
      <c r="H93" s="62"/>
      <c r="I93" s="162"/>
      <c r="J93" s="62"/>
      <c r="K93" s="62"/>
      <c r="L93" s="60"/>
      <c r="M93" s="205"/>
      <c r="N93" s="41"/>
      <c r="O93" s="41"/>
      <c r="P93" s="41"/>
      <c r="Q93" s="41"/>
      <c r="R93" s="41"/>
      <c r="S93" s="41"/>
      <c r="T93" s="77"/>
      <c r="AT93" s="23" t="s">
        <v>177</v>
      </c>
      <c r="AU93" s="23" t="s">
        <v>81</v>
      </c>
    </row>
    <row r="94" spans="2:65" s="1" customFormat="1" ht="38.25" customHeight="1">
      <c r="B94" s="40"/>
      <c r="C94" s="191" t="s">
        <v>175</v>
      </c>
      <c r="D94" s="191" t="s">
        <v>170</v>
      </c>
      <c r="E94" s="192" t="s">
        <v>398</v>
      </c>
      <c r="F94" s="193" t="s">
        <v>399</v>
      </c>
      <c r="G94" s="194" t="s">
        <v>205</v>
      </c>
      <c r="H94" s="195">
        <v>30.21</v>
      </c>
      <c r="I94" s="196"/>
      <c r="J94" s="197">
        <f>ROUND(I94*H94,2)</f>
        <v>0</v>
      </c>
      <c r="K94" s="193" t="s">
        <v>174</v>
      </c>
      <c r="L94" s="60"/>
      <c r="M94" s="198" t="s">
        <v>21</v>
      </c>
      <c r="N94" s="199" t="s">
        <v>42</v>
      </c>
      <c r="O94" s="41"/>
      <c r="P94" s="200">
        <f>O94*H94</f>
        <v>0</v>
      </c>
      <c r="Q94" s="200">
        <v>0</v>
      </c>
      <c r="R94" s="200">
        <f>Q94*H94</f>
        <v>0</v>
      </c>
      <c r="S94" s="200">
        <v>0</v>
      </c>
      <c r="T94" s="201">
        <f>S94*H94</f>
        <v>0</v>
      </c>
      <c r="AR94" s="23" t="s">
        <v>175</v>
      </c>
      <c r="AT94" s="23" t="s">
        <v>170</v>
      </c>
      <c r="AU94" s="23" t="s">
        <v>81</v>
      </c>
      <c r="AY94" s="23" t="s">
        <v>168</v>
      </c>
      <c r="BE94" s="202">
        <f>IF(N94="základní",J94,0)</f>
        <v>0</v>
      </c>
      <c r="BF94" s="202">
        <f>IF(N94="snížená",J94,0)</f>
        <v>0</v>
      </c>
      <c r="BG94" s="202">
        <f>IF(N94="zákl. přenesená",J94,0)</f>
        <v>0</v>
      </c>
      <c r="BH94" s="202">
        <f>IF(N94="sníž. přenesená",J94,0)</f>
        <v>0</v>
      </c>
      <c r="BI94" s="202">
        <f>IF(N94="nulová",J94,0)</f>
        <v>0</v>
      </c>
      <c r="BJ94" s="23" t="s">
        <v>79</v>
      </c>
      <c r="BK94" s="202">
        <f>ROUND(I94*H94,2)</f>
        <v>0</v>
      </c>
      <c r="BL94" s="23" t="s">
        <v>175</v>
      </c>
      <c r="BM94" s="23" t="s">
        <v>830</v>
      </c>
    </row>
    <row r="95" spans="2:65" s="1" customFormat="1" ht="94.5">
      <c r="B95" s="40"/>
      <c r="C95" s="62"/>
      <c r="D95" s="203" t="s">
        <v>177</v>
      </c>
      <c r="E95" s="62"/>
      <c r="F95" s="204" t="s">
        <v>397</v>
      </c>
      <c r="G95" s="62"/>
      <c r="H95" s="62"/>
      <c r="I95" s="162"/>
      <c r="J95" s="62"/>
      <c r="K95" s="62"/>
      <c r="L95" s="60"/>
      <c r="M95" s="205"/>
      <c r="N95" s="41"/>
      <c r="O95" s="41"/>
      <c r="P95" s="41"/>
      <c r="Q95" s="41"/>
      <c r="R95" s="41"/>
      <c r="S95" s="41"/>
      <c r="T95" s="77"/>
      <c r="AT95" s="23" t="s">
        <v>177</v>
      </c>
      <c r="AU95" s="23" t="s">
        <v>81</v>
      </c>
    </row>
    <row r="96" spans="2:65" s="1" customFormat="1" ht="51" customHeight="1">
      <c r="B96" s="40"/>
      <c r="C96" s="191" t="s">
        <v>192</v>
      </c>
      <c r="D96" s="191" t="s">
        <v>170</v>
      </c>
      <c r="E96" s="192" t="s">
        <v>407</v>
      </c>
      <c r="F96" s="193" t="s">
        <v>408</v>
      </c>
      <c r="G96" s="194" t="s">
        <v>205</v>
      </c>
      <c r="H96" s="195">
        <v>111.72</v>
      </c>
      <c r="I96" s="196"/>
      <c r="J96" s="197">
        <f>ROUND(I96*H96,2)</f>
        <v>0</v>
      </c>
      <c r="K96" s="193" t="s">
        <v>174</v>
      </c>
      <c r="L96" s="60"/>
      <c r="M96" s="198" t="s">
        <v>21</v>
      </c>
      <c r="N96" s="199" t="s">
        <v>42</v>
      </c>
      <c r="O96" s="41"/>
      <c r="P96" s="200">
        <f>O96*H96</f>
        <v>0</v>
      </c>
      <c r="Q96" s="200">
        <v>0</v>
      </c>
      <c r="R96" s="200">
        <f>Q96*H96</f>
        <v>0</v>
      </c>
      <c r="S96" s="200">
        <v>0</v>
      </c>
      <c r="T96" s="201">
        <f>S96*H96</f>
        <v>0</v>
      </c>
      <c r="AR96" s="23" t="s">
        <v>175</v>
      </c>
      <c r="AT96" s="23" t="s">
        <v>170</v>
      </c>
      <c r="AU96" s="23" t="s">
        <v>81</v>
      </c>
      <c r="AY96" s="23" t="s">
        <v>168</v>
      </c>
      <c r="BE96" s="202">
        <f>IF(N96="základní",J96,0)</f>
        <v>0</v>
      </c>
      <c r="BF96" s="202">
        <f>IF(N96="snížená",J96,0)</f>
        <v>0</v>
      </c>
      <c r="BG96" s="202">
        <f>IF(N96="zákl. přenesená",J96,0)</f>
        <v>0</v>
      </c>
      <c r="BH96" s="202">
        <f>IF(N96="sníž. přenesená",J96,0)</f>
        <v>0</v>
      </c>
      <c r="BI96" s="202">
        <f>IF(N96="nulová",J96,0)</f>
        <v>0</v>
      </c>
      <c r="BJ96" s="23" t="s">
        <v>79</v>
      </c>
      <c r="BK96" s="202">
        <f>ROUND(I96*H96,2)</f>
        <v>0</v>
      </c>
      <c r="BL96" s="23" t="s">
        <v>175</v>
      </c>
      <c r="BM96" s="23" t="s">
        <v>831</v>
      </c>
    </row>
    <row r="97" spans="2:65" s="1" customFormat="1" ht="409.5">
      <c r="B97" s="40"/>
      <c r="C97" s="62"/>
      <c r="D97" s="203" t="s">
        <v>177</v>
      </c>
      <c r="E97" s="62"/>
      <c r="F97" s="204" t="s">
        <v>410</v>
      </c>
      <c r="G97" s="62"/>
      <c r="H97" s="62"/>
      <c r="I97" s="162"/>
      <c r="J97" s="62"/>
      <c r="K97" s="62"/>
      <c r="L97" s="60"/>
      <c r="M97" s="205"/>
      <c r="N97" s="41"/>
      <c r="O97" s="41"/>
      <c r="P97" s="41"/>
      <c r="Q97" s="41"/>
      <c r="R97" s="41"/>
      <c r="S97" s="41"/>
      <c r="T97" s="77"/>
      <c r="AT97" s="23" t="s">
        <v>177</v>
      </c>
      <c r="AU97" s="23" t="s">
        <v>81</v>
      </c>
    </row>
    <row r="98" spans="2:65" s="1" customFormat="1" ht="25.5" customHeight="1">
      <c r="B98" s="40"/>
      <c r="C98" s="191" t="s">
        <v>198</v>
      </c>
      <c r="D98" s="191" t="s">
        <v>170</v>
      </c>
      <c r="E98" s="192" t="s">
        <v>832</v>
      </c>
      <c r="F98" s="193" t="s">
        <v>833</v>
      </c>
      <c r="G98" s="194" t="s">
        <v>173</v>
      </c>
      <c r="H98" s="195">
        <v>97.71</v>
      </c>
      <c r="I98" s="196"/>
      <c r="J98" s="197">
        <f>ROUND(I98*H98,2)</f>
        <v>0</v>
      </c>
      <c r="K98" s="193" t="s">
        <v>174</v>
      </c>
      <c r="L98" s="60"/>
      <c r="M98" s="198" t="s">
        <v>21</v>
      </c>
      <c r="N98" s="199" t="s">
        <v>42</v>
      </c>
      <c r="O98" s="41"/>
      <c r="P98" s="200">
        <f>O98*H98</f>
        <v>0</v>
      </c>
      <c r="Q98" s="200">
        <v>0</v>
      </c>
      <c r="R98" s="200">
        <f>Q98*H98</f>
        <v>0</v>
      </c>
      <c r="S98" s="200">
        <v>0</v>
      </c>
      <c r="T98" s="201">
        <f>S98*H98</f>
        <v>0</v>
      </c>
      <c r="AR98" s="23" t="s">
        <v>175</v>
      </c>
      <c r="AT98" s="23" t="s">
        <v>170</v>
      </c>
      <c r="AU98" s="23" t="s">
        <v>81</v>
      </c>
      <c r="AY98" s="23" t="s">
        <v>168</v>
      </c>
      <c r="BE98" s="202">
        <f>IF(N98="základní",J98,0)</f>
        <v>0</v>
      </c>
      <c r="BF98" s="202">
        <f>IF(N98="snížená",J98,0)</f>
        <v>0</v>
      </c>
      <c r="BG98" s="202">
        <f>IF(N98="zákl. přenesená",J98,0)</f>
        <v>0</v>
      </c>
      <c r="BH98" s="202">
        <f>IF(N98="sníž. přenesená",J98,0)</f>
        <v>0</v>
      </c>
      <c r="BI98" s="202">
        <f>IF(N98="nulová",J98,0)</f>
        <v>0</v>
      </c>
      <c r="BJ98" s="23" t="s">
        <v>79</v>
      </c>
      <c r="BK98" s="202">
        <f>ROUND(I98*H98,2)</f>
        <v>0</v>
      </c>
      <c r="BL98" s="23" t="s">
        <v>175</v>
      </c>
      <c r="BM98" s="23" t="s">
        <v>834</v>
      </c>
    </row>
    <row r="99" spans="2:65" s="1" customFormat="1" ht="162">
      <c r="B99" s="40"/>
      <c r="C99" s="62"/>
      <c r="D99" s="203" t="s">
        <v>177</v>
      </c>
      <c r="E99" s="62"/>
      <c r="F99" s="204" t="s">
        <v>835</v>
      </c>
      <c r="G99" s="62"/>
      <c r="H99" s="62"/>
      <c r="I99" s="162"/>
      <c r="J99" s="62"/>
      <c r="K99" s="62"/>
      <c r="L99" s="60"/>
      <c r="M99" s="205"/>
      <c r="N99" s="41"/>
      <c r="O99" s="41"/>
      <c r="P99" s="41"/>
      <c r="Q99" s="41"/>
      <c r="R99" s="41"/>
      <c r="S99" s="41"/>
      <c r="T99" s="77"/>
      <c r="AT99" s="23" t="s">
        <v>177</v>
      </c>
      <c r="AU99" s="23" t="s">
        <v>81</v>
      </c>
    </row>
    <row r="100" spans="2:65" s="1" customFormat="1" ht="25.5" customHeight="1">
      <c r="B100" s="40"/>
      <c r="C100" s="191" t="s">
        <v>202</v>
      </c>
      <c r="D100" s="191" t="s">
        <v>170</v>
      </c>
      <c r="E100" s="192" t="s">
        <v>836</v>
      </c>
      <c r="F100" s="193" t="s">
        <v>837</v>
      </c>
      <c r="G100" s="194" t="s">
        <v>173</v>
      </c>
      <c r="H100" s="195">
        <v>390.82</v>
      </c>
      <c r="I100" s="196"/>
      <c r="J100" s="197">
        <f>ROUND(I100*H100,2)</f>
        <v>0</v>
      </c>
      <c r="K100" s="193" t="s">
        <v>174</v>
      </c>
      <c r="L100" s="60"/>
      <c r="M100" s="198" t="s">
        <v>21</v>
      </c>
      <c r="N100" s="199" t="s">
        <v>42</v>
      </c>
      <c r="O100" s="41"/>
      <c r="P100" s="200">
        <f>O100*H100</f>
        <v>0</v>
      </c>
      <c r="Q100" s="200">
        <v>0</v>
      </c>
      <c r="R100" s="200">
        <f>Q100*H100</f>
        <v>0</v>
      </c>
      <c r="S100" s="200">
        <v>0</v>
      </c>
      <c r="T100" s="201">
        <f>S100*H100</f>
        <v>0</v>
      </c>
      <c r="AR100" s="23" t="s">
        <v>175</v>
      </c>
      <c r="AT100" s="23" t="s">
        <v>170</v>
      </c>
      <c r="AU100" s="23" t="s">
        <v>81</v>
      </c>
      <c r="AY100" s="23" t="s">
        <v>168</v>
      </c>
      <c r="BE100" s="202">
        <f>IF(N100="základní",J100,0)</f>
        <v>0</v>
      </c>
      <c r="BF100" s="202">
        <f>IF(N100="snížená",J100,0)</f>
        <v>0</v>
      </c>
      <c r="BG100" s="202">
        <f>IF(N100="zákl. přenesená",J100,0)</f>
        <v>0</v>
      </c>
      <c r="BH100" s="202">
        <f>IF(N100="sníž. přenesená",J100,0)</f>
        <v>0</v>
      </c>
      <c r="BI100" s="202">
        <f>IF(N100="nulová",J100,0)</f>
        <v>0</v>
      </c>
      <c r="BJ100" s="23" t="s">
        <v>79</v>
      </c>
      <c r="BK100" s="202">
        <f>ROUND(I100*H100,2)</f>
        <v>0</v>
      </c>
      <c r="BL100" s="23" t="s">
        <v>175</v>
      </c>
      <c r="BM100" s="23" t="s">
        <v>838</v>
      </c>
    </row>
    <row r="101" spans="2:65" s="1" customFormat="1" ht="40.5">
      <c r="B101" s="40"/>
      <c r="C101" s="62"/>
      <c r="D101" s="203" t="s">
        <v>177</v>
      </c>
      <c r="E101" s="62"/>
      <c r="F101" s="204" t="s">
        <v>839</v>
      </c>
      <c r="G101" s="62"/>
      <c r="H101" s="62"/>
      <c r="I101" s="162"/>
      <c r="J101" s="62"/>
      <c r="K101" s="62"/>
      <c r="L101" s="60"/>
      <c r="M101" s="205"/>
      <c r="N101" s="41"/>
      <c r="O101" s="41"/>
      <c r="P101" s="41"/>
      <c r="Q101" s="41"/>
      <c r="R101" s="41"/>
      <c r="S101" s="41"/>
      <c r="T101" s="77"/>
      <c r="AT101" s="23" t="s">
        <v>177</v>
      </c>
      <c r="AU101" s="23" t="s">
        <v>81</v>
      </c>
    </row>
    <row r="102" spans="2:65" s="1" customFormat="1" ht="16.5" customHeight="1">
      <c r="B102" s="40"/>
      <c r="C102" s="228" t="s">
        <v>208</v>
      </c>
      <c r="D102" s="228" t="s">
        <v>260</v>
      </c>
      <c r="E102" s="229" t="s">
        <v>840</v>
      </c>
      <c r="F102" s="230" t="s">
        <v>841</v>
      </c>
      <c r="G102" s="231" t="s">
        <v>235</v>
      </c>
      <c r="H102" s="232">
        <v>2.4929999999999999</v>
      </c>
      <c r="I102" s="233"/>
      <c r="J102" s="234">
        <f>ROUND(I102*H102,2)</f>
        <v>0</v>
      </c>
      <c r="K102" s="230" t="s">
        <v>174</v>
      </c>
      <c r="L102" s="235"/>
      <c r="M102" s="236" t="s">
        <v>21</v>
      </c>
      <c r="N102" s="237" t="s">
        <v>42</v>
      </c>
      <c r="O102" s="41"/>
      <c r="P102" s="200">
        <f>O102*H102</f>
        <v>0</v>
      </c>
      <c r="Q102" s="200">
        <v>1</v>
      </c>
      <c r="R102" s="200">
        <f>Q102*H102</f>
        <v>2.4929999999999999</v>
      </c>
      <c r="S102" s="200">
        <v>0</v>
      </c>
      <c r="T102" s="201">
        <f>S102*H102</f>
        <v>0</v>
      </c>
      <c r="AR102" s="23" t="s">
        <v>208</v>
      </c>
      <c r="AT102" s="23" t="s">
        <v>260</v>
      </c>
      <c r="AU102" s="23" t="s">
        <v>81</v>
      </c>
      <c r="AY102" s="23" t="s">
        <v>168</v>
      </c>
      <c r="BE102" s="202">
        <f>IF(N102="základní",J102,0)</f>
        <v>0</v>
      </c>
      <c r="BF102" s="202">
        <f>IF(N102="snížená",J102,0)</f>
        <v>0</v>
      </c>
      <c r="BG102" s="202">
        <f>IF(N102="zákl. přenesená",J102,0)</f>
        <v>0</v>
      </c>
      <c r="BH102" s="202">
        <f>IF(N102="sníž. přenesená",J102,0)</f>
        <v>0</v>
      </c>
      <c r="BI102" s="202">
        <f>IF(N102="nulová",J102,0)</f>
        <v>0</v>
      </c>
      <c r="BJ102" s="23" t="s">
        <v>79</v>
      </c>
      <c r="BK102" s="202">
        <f>ROUND(I102*H102,2)</f>
        <v>0</v>
      </c>
      <c r="BL102" s="23" t="s">
        <v>175</v>
      </c>
      <c r="BM102" s="23" t="s">
        <v>842</v>
      </c>
    </row>
    <row r="103" spans="2:65" s="11" customFormat="1" ht="13.5">
      <c r="B103" s="206"/>
      <c r="C103" s="207"/>
      <c r="D103" s="203" t="s">
        <v>182</v>
      </c>
      <c r="E103" s="207"/>
      <c r="F103" s="209" t="s">
        <v>843</v>
      </c>
      <c r="G103" s="207"/>
      <c r="H103" s="210">
        <v>2.4929999999999999</v>
      </c>
      <c r="I103" s="211"/>
      <c r="J103" s="207"/>
      <c r="K103" s="207"/>
      <c r="L103" s="212"/>
      <c r="M103" s="213"/>
      <c r="N103" s="214"/>
      <c r="O103" s="214"/>
      <c r="P103" s="214"/>
      <c r="Q103" s="214"/>
      <c r="R103" s="214"/>
      <c r="S103" s="214"/>
      <c r="T103" s="215"/>
      <c r="AT103" s="216" t="s">
        <v>182</v>
      </c>
      <c r="AU103" s="216" t="s">
        <v>81</v>
      </c>
      <c r="AV103" s="11" t="s">
        <v>81</v>
      </c>
      <c r="AW103" s="11" t="s">
        <v>6</v>
      </c>
      <c r="AX103" s="11" t="s">
        <v>79</v>
      </c>
      <c r="AY103" s="216" t="s">
        <v>168</v>
      </c>
    </row>
    <row r="104" spans="2:65" s="1" customFormat="1" ht="16.5" customHeight="1">
      <c r="B104" s="40"/>
      <c r="C104" s="191" t="s">
        <v>212</v>
      </c>
      <c r="D104" s="191" t="s">
        <v>170</v>
      </c>
      <c r="E104" s="192" t="s">
        <v>844</v>
      </c>
      <c r="F104" s="193" t="s">
        <v>845</v>
      </c>
      <c r="G104" s="194" t="s">
        <v>173</v>
      </c>
      <c r="H104" s="195">
        <v>97.71</v>
      </c>
      <c r="I104" s="196"/>
      <c r="J104" s="197">
        <f>ROUND(I104*H104,2)</f>
        <v>0</v>
      </c>
      <c r="K104" s="193" t="s">
        <v>174</v>
      </c>
      <c r="L104" s="60"/>
      <c r="M104" s="198" t="s">
        <v>21</v>
      </c>
      <c r="N104" s="199" t="s">
        <v>42</v>
      </c>
      <c r="O104" s="41"/>
      <c r="P104" s="200">
        <f>O104*H104</f>
        <v>0</v>
      </c>
      <c r="Q104" s="200">
        <v>1.2700000000000001E-3</v>
      </c>
      <c r="R104" s="200">
        <f>Q104*H104</f>
        <v>0.1240917</v>
      </c>
      <c r="S104" s="200">
        <v>0</v>
      </c>
      <c r="T104" s="201">
        <f>S104*H104</f>
        <v>0</v>
      </c>
      <c r="AR104" s="23" t="s">
        <v>175</v>
      </c>
      <c r="AT104" s="23" t="s">
        <v>170</v>
      </c>
      <c r="AU104" s="23" t="s">
        <v>81</v>
      </c>
      <c r="AY104" s="23" t="s">
        <v>168</v>
      </c>
      <c r="BE104" s="202">
        <f>IF(N104="základní",J104,0)</f>
        <v>0</v>
      </c>
      <c r="BF104" s="202">
        <f>IF(N104="snížená",J104,0)</f>
        <v>0</v>
      </c>
      <c r="BG104" s="202">
        <f>IF(N104="zákl. přenesená",J104,0)</f>
        <v>0</v>
      </c>
      <c r="BH104" s="202">
        <f>IF(N104="sníž. přenesená",J104,0)</f>
        <v>0</v>
      </c>
      <c r="BI104" s="202">
        <f>IF(N104="nulová",J104,0)</f>
        <v>0</v>
      </c>
      <c r="BJ104" s="23" t="s">
        <v>79</v>
      </c>
      <c r="BK104" s="202">
        <f>ROUND(I104*H104,2)</f>
        <v>0</v>
      </c>
      <c r="BL104" s="23" t="s">
        <v>175</v>
      </c>
      <c r="BM104" s="23" t="s">
        <v>846</v>
      </c>
    </row>
    <row r="105" spans="2:65" s="1" customFormat="1" ht="67.5">
      <c r="B105" s="40"/>
      <c r="C105" s="62"/>
      <c r="D105" s="203" t="s">
        <v>177</v>
      </c>
      <c r="E105" s="62"/>
      <c r="F105" s="204" t="s">
        <v>847</v>
      </c>
      <c r="G105" s="62"/>
      <c r="H105" s="62"/>
      <c r="I105" s="162"/>
      <c r="J105" s="62"/>
      <c r="K105" s="62"/>
      <c r="L105" s="60"/>
      <c r="M105" s="205"/>
      <c r="N105" s="41"/>
      <c r="O105" s="41"/>
      <c r="P105" s="41"/>
      <c r="Q105" s="41"/>
      <c r="R105" s="41"/>
      <c r="S105" s="41"/>
      <c r="T105" s="77"/>
      <c r="AT105" s="23" t="s">
        <v>177</v>
      </c>
      <c r="AU105" s="23" t="s">
        <v>81</v>
      </c>
    </row>
    <row r="106" spans="2:65" s="1" customFormat="1" ht="16.5" customHeight="1">
      <c r="B106" s="40"/>
      <c r="C106" s="228" t="s">
        <v>217</v>
      </c>
      <c r="D106" s="228" t="s">
        <v>260</v>
      </c>
      <c r="E106" s="229" t="s">
        <v>848</v>
      </c>
      <c r="F106" s="230" t="s">
        <v>849</v>
      </c>
      <c r="G106" s="231" t="s">
        <v>850</v>
      </c>
      <c r="H106" s="232">
        <v>2.4430000000000001</v>
      </c>
      <c r="I106" s="233"/>
      <c r="J106" s="234">
        <f>ROUND(I106*H106,2)</f>
        <v>0</v>
      </c>
      <c r="K106" s="230" t="s">
        <v>174</v>
      </c>
      <c r="L106" s="235"/>
      <c r="M106" s="236" t="s">
        <v>21</v>
      </c>
      <c r="N106" s="237" t="s">
        <v>42</v>
      </c>
      <c r="O106" s="41"/>
      <c r="P106" s="200">
        <f>O106*H106</f>
        <v>0</v>
      </c>
      <c r="Q106" s="200">
        <v>1E-3</v>
      </c>
      <c r="R106" s="200">
        <f>Q106*H106</f>
        <v>2.4430000000000003E-3</v>
      </c>
      <c r="S106" s="200">
        <v>0</v>
      </c>
      <c r="T106" s="201">
        <f>S106*H106</f>
        <v>0</v>
      </c>
      <c r="AR106" s="23" t="s">
        <v>208</v>
      </c>
      <c r="AT106" s="23" t="s">
        <v>260</v>
      </c>
      <c r="AU106" s="23" t="s">
        <v>81</v>
      </c>
      <c r="AY106" s="23" t="s">
        <v>168</v>
      </c>
      <c r="BE106" s="202">
        <f>IF(N106="základní",J106,0)</f>
        <v>0</v>
      </c>
      <c r="BF106" s="202">
        <f>IF(N106="snížená",J106,0)</f>
        <v>0</v>
      </c>
      <c r="BG106" s="202">
        <f>IF(N106="zákl. přenesená",J106,0)</f>
        <v>0</v>
      </c>
      <c r="BH106" s="202">
        <f>IF(N106="sníž. přenesená",J106,0)</f>
        <v>0</v>
      </c>
      <c r="BI106" s="202">
        <f>IF(N106="nulová",J106,0)</f>
        <v>0</v>
      </c>
      <c r="BJ106" s="23" t="s">
        <v>79</v>
      </c>
      <c r="BK106" s="202">
        <f>ROUND(I106*H106,2)</f>
        <v>0</v>
      </c>
      <c r="BL106" s="23" t="s">
        <v>175</v>
      </c>
      <c r="BM106" s="23" t="s">
        <v>851</v>
      </c>
    </row>
    <row r="107" spans="2:65" s="11" customFormat="1" ht="13.5">
      <c r="B107" s="206"/>
      <c r="C107" s="207"/>
      <c r="D107" s="203" t="s">
        <v>182</v>
      </c>
      <c r="E107" s="207"/>
      <c r="F107" s="209" t="s">
        <v>852</v>
      </c>
      <c r="G107" s="207"/>
      <c r="H107" s="210">
        <v>2.4430000000000001</v>
      </c>
      <c r="I107" s="211"/>
      <c r="J107" s="207"/>
      <c r="K107" s="207"/>
      <c r="L107" s="212"/>
      <c r="M107" s="213"/>
      <c r="N107" s="214"/>
      <c r="O107" s="214"/>
      <c r="P107" s="214"/>
      <c r="Q107" s="214"/>
      <c r="R107" s="214"/>
      <c r="S107" s="214"/>
      <c r="T107" s="215"/>
      <c r="AT107" s="216" t="s">
        <v>182</v>
      </c>
      <c r="AU107" s="216" t="s">
        <v>81</v>
      </c>
      <c r="AV107" s="11" t="s">
        <v>81</v>
      </c>
      <c r="AW107" s="11" t="s">
        <v>6</v>
      </c>
      <c r="AX107" s="11" t="s">
        <v>79</v>
      </c>
      <c r="AY107" s="216" t="s">
        <v>168</v>
      </c>
    </row>
    <row r="108" spans="2:65" s="1" customFormat="1" ht="25.5" customHeight="1">
      <c r="B108" s="40"/>
      <c r="C108" s="191" t="s">
        <v>222</v>
      </c>
      <c r="D108" s="191" t="s">
        <v>170</v>
      </c>
      <c r="E108" s="192" t="s">
        <v>853</v>
      </c>
      <c r="F108" s="193" t="s">
        <v>854</v>
      </c>
      <c r="G108" s="194" t="s">
        <v>458</v>
      </c>
      <c r="H108" s="195">
        <v>3</v>
      </c>
      <c r="I108" s="196"/>
      <c r="J108" s="197">
        <f>ROUND(I108*H108,2)</f>
        <v>0</v>
      </c>
      <c r="K108" s="193" t="s">
        <v>174</v>
      </c>
      <c r="L108" s="60"/>
      <c r="M108" s="198" t="s">
        <v>21</v>
      </c>
      <c r="N108" s="199" t="s">
        <v>42</v>
      </c>
      <c r="O108" s="41"/>
      <c r="P108" s="200">
        <f>O108*H108</f>
        <v>0</v>
      </c>
      <c r="Q108" s="200">
        <v>0</v>
      </c>
      <c r="R108" s="200">
        <f>Q108*H108</f>
        <v>0</v>
      </c>
      <c r="S108" s="200">
        <v>0</v>
      </c>
      <c r="T108" s="201">
        <f>S108*H108</f>
        <v>0</v>
      </c>
      <c r="AR108" s="23" t="s">
        <v>175</v>
      </c>
      <c r="AT108" s="23" t="s">
        <v>170</v>
      </c>
      <c r="AU108" s="23" t="s">
        <v>81</v>
      </c>
      <c r="AY108" s="23" t="s">
        <v>168</v>
      </c>
      <c r="BE108" s="202">
        <f>IF(N108="základní",J108,0)</f>
        <v>0</v>
      </c>
      <c r="BF108" s="202">
        <f>IF(N108="snížená",J108,0)</f>
        <v>0</v>
      </c>
      <c r="BG108" s="202">
        <f>IF(N108="zákl. přenesená",J108,0)</f>
        <v>0</v>
      </c>
      <c r="BH108" s="202">
        <f>IF(N108="sníž. přenesená",J108,0)</f>
        <v>0</v>
      </c>
      <c r="BI108" s="202">
        <f>IF(N108="nulová",J108,0)</f>
        <v>0</v>
      </c>
      <c r="BJ108" s="23" t="s">
        <v>79</v>
      </c>
      <c r="BK108" s="202">
        <f>ROUND(I108*H108,2)</f>
        <v>0</v>
      </c>
      <c r="BL108" s="23" t="s">
        <v>175</v>
      </c>
      <c r="BM108" s="23" t="s">
        <v>855</v>
      </c>
    </row>
    <row r="109" spans="2:65" s="1" customFormat="1" ht="94.5">
      <c r="B109" s="40"/>
      <c r="C109" s="62"/>
      <c r="D109" s="203" t="s">
        <v>177</v>
      </c>
      <c r="E109" s="62"/>
      <c r="F109" s="204" t="s">
        <v>856</v>
      </c>
      <c r="G109" s="62"/>
      <c r="H109" s="62"/>
      <c r="I109" s="162"/>
      <c r="J109" s="62"/>
      <c r="K109" s="62"/>
      <c r="L109" s="60"/>
      <c r="M109" s="205"/>
      <c r="N109" s="41"/>
      <c r="O109" s="41"/>
      <c r="P109" s="41"/>
      <c r="Q109" s="41"/>
      <c r="R109" s="41"/>
      <c r="S109" s="41"/>
      <c r="T109" s="77"/>
      <c r="AT109" s="23" t="s">
        <v>177</v>
      </c>
      <c r="AU109" s="23" t="s">
        <v>81</v>
      </c>
    </row>
    <row r="110" spans="2:65" s="1" customFormat="1" ht="16.5" customHeight="1">
      <c r="B110" s="40"/>
      <c r="C110" s="228" t="s">
        <v>227</v>
      </c>
      <c r="D110" s="228" t="s">
        <v>260</v>
      </c>
      <c r="E110" s="229" t="s">
        <v>857</v>
      </c>
      <c r="F110" s="230" t="s">
        <v>858</v>
      </c>
      <c r="G110" s="231" t="s">
        <v>458</v>
      </c>
      <c r="H110" s="232">
        <v>3</v>
      </c>
      <c r="I110" s="233"/>
      <c r="J110" s="234">
        <f>ROUND(I110*H110,2)</f>
        <v>0</v>
      </c>
      <c r="K110" s="230" t="s">
        <v>174</v>
      </c>
      <c r="L110" s="235"/>
      <c r="M110" s="236" t="s">
        <v>21</v>
      </c>
      <c r="N110" s="237" t="s">
        <v>42</v>
      </c>
      <c r="O110" s="41"/>
      <c r="P110" s="200">
        <f>O110*H110</f>
        <v>0</v>
      </c>
      <c r="Q110" s="200">
        <v>2.7E-2</v>
      </c>
      <c r="R110" s="200">
        <f>Q110*H110</f>
        <v>8.1000000000000003E-2</v>
      </c>
      <c r="S110" s="200">
        <v>0</v>
      </c>
      <c r="T110" s="201">
        <f>S110*H110</f>
        <v>0</v>
      </c>
      <c r="AR110" s="23" t="s">
        <v>208</v>
      </c>
      <c r="AT110" s="23" t="s">
        <v>260</v>
      </c>
      <c r="AU110" s="23" t="s">
        <v>81</v>
      </c>
      <c r="AY110" s="23" t="s">
        <v>168</v>
      </c>
      <c r="BE110" s="202">
        <f>IF(N110="základní",J110,0)</f>
        <v>0</v>
      </c>
      <c r="BF110" s="202">
        <f>IF(N110="snížená",J110,0)</f>
        <v>0</v>
      </c>
      <c r="BG110" s="202">
        <f>IF(N110="zákl. přenesená",J110,0)</f>
        <v>0</v>
      </c>
      <c r="BH110" s="202">
        <f>IF(N110="sníž. přenesená",J110,0)</f>
        <v>0</v>
      </c>
      <c r="BI110" s="202">
        <f>IF(N110="nulová",J110,0)</f>
        <v>0</v>
      </c>
      <c r="BJ110" s="23" t="s">
        <v>79</v>
      </c>
      <c r="BK110" s="202">
        <f>ROUND(I110*H110,2)</f>
        <v>0</v>
      </c>
      <c r="BL110" s="23" t="s">
        <v>175</v>
      </c>
      <c r="BM110" s="23" t="s">
        <v>859</v>
      </c>
    </row>
    <row r="111" spans="2:65" s="1" customFormat="1" ht="25.5" customHeight="1">
      <c r="B111" s="40"/>
      <c r="C111" s="191" t="s">
        <v>232</v>
      </c>
      <c r="D111" s="191" t="s">
        <v>170</v>
      </c>
      <c r="E111" s="192" t="s">
        <v>860</v>
      </c>
      <c r="F111" s="193" t="s">
        <v>861</v>
      </c>
      <c r="G111" s="194" t="s">
        <v>458</v>
      </c>
      <c r="H111" s="195">
        <v>9</v>
      </c>
      <c r="I111" s="196"/>
      <c r="J111" s="197">
        <f>ROUND(I111*H111,2)</f>
        <v>0</v>
      </c>
      <c r="K111" s="193" t="s">
        <v>174</v>
      </c>
      <c r="L111" s="60"/>
      <c r="M111" s="198" t="s">
        <v>21</v>
      </c>
      <c r="N111" s="199" t="s">
        <v>42</v>
      </c>
      <c r="O111" s="41"/>
      <c r="P111" s="200">
        <f>O111*H111</f>
        <v>0</v>
      </c>
      <c r="Q111" s="200">
        <v>0</v>
      </c>
      <c r="R111" s="200">
        <f>Q111*H111</f>
        <v>0</v>
      </c>
      <c r="S111" s="200">
        <v>0</v>
      </c>
      <c r="T111" s="201">
        <f>S111*H111</f>
        <v>0</v>
      </c>
      <c r="AR111" s="23" t="s">
        <v>175</v>
      </c>
      <c r="AT111" s="23" t="s">
        <v>170</v>
      </c>
      <c r="AU111" s="23" t="s">
        <v>81</v>
      </c>
      <c r="AY111" s="23" t="s">
        <v>168</v>
      </c>
      <c r="BE111" s="202">
        <f>IF(N111="základní",J111,0)</f>
        <v>0</v>
      </c>
      <c r="BF111" s="202">
        <f>IF(N111="snížená",J111,0)</f>
        <v>0</v>
      </c>
      <c r="BG111" s="202">
        <f>IF(N111="zákl. přenesená",J111,0)</f>
        <v>0</v>
      </c>
      <c r="BH111" s="202">
        <f>IF(N111="sníž. přenesená",J111,0)</f>
        <v>0</v>
      </c>
      <c r="BI111" s="202">
        <f>IF(N111="nulová",J111,0)</f>
        <v>0</v>
      </c>
      <c r="BJ111" s="23" t="s">
        <v>79</v>
      </c>
      <c r="BK111" s="202">
        <f>ROUND(I111*H111,2)</f>
        <v>0</v>
      </c>
      <c r="BL111" s="23" t="s">
        <v>175</v>
      </c>
      <c r="BM111" s="23" t="s">
        <v>862</v>
      </c>
    </row>
    <row r="112" spans="2:65" s="1" customFormat="1" ht="40.5">
      <c r="B112" s="40"/>
      <c r="C112" s="62"/>
      <c r="D112" s="203" t="s">
        <v>177</v>
      </c>
      <c r="E112" s="62"/>
      <c r="F112" s="204" t="s">
        <v>863</v>
      </c>
      <c r="G112" s="62"/>
      <c r="H112" s="62"/>
      <c r="I112" s="162"/>
      <c r="J112" s="62"/>
      <c r="K112" s="62"/>
      <c r="L112" s="60"/>
      <c r="M112" s="205"/>
      <c r="N112" s="41"/>
      <c r="O112" s="41"/>
      <c r="P112" s="41"/>
      <c r="Q112" s="41"/>
      <c r="R112" s="41"/>
      <c r="S112" s="41"/>
      <c r="T112" s="77"/>
      <c r="AT112" s="23" t="s">
        <v>177</v>
      </c>
      <c r="AU112" s="23" t="s">
        <v>81</v>
      </c>
    </row>
    <row r="113" spans="2:65" s="10" customFormat="1" ht="29.85" customHeight="1">
      <c r="B113" s="175"/>
      <c r="C113" s="176"/>
      <c r="D113" s="177" t="s">
        <v>70</v>
      </c>
      <c r="E113" s="189" t="s">
        <v>81</v>
      </c>
      <c r="F113" s="189" t="s">
        <v>414</v>
      </c>
      <c r="G113" s="176"/>
      <c r="H113" s="176"/>
      <c r="I113" s="179"/>
      <c r="J113" s="190">
        <f>BK113</f>
        <v>0</v>
      </c>
      <c r="K113" s="176"/>
      <c r="L113" s="181"/>
      <c r="M113" s="182"/>
      <c r="N113" s="183"/>
      <c r="O113" s="183"/>
      <c r="P113" s="184">
        <f>SUM(P114:P129)</f>
        <v>0</v>
      </c>
      <c r="Q113" s="183"/>
      <c r="R113" s="184">
        <f>SUM(R114:R129)</f>
        <v>102.32133279999999</v>
      </c>
      <c r="S113" s="183"/>
      <c r="T113" s="185">
        <f>SUM(T114:T129)</f>
        <v>0</v>
      </c>
      <c r="AR113" s="186" t="s">
        <v>79</v>
      </c>
      <c r="AT113" s="187" t="s">
        <v>70</v>
      </c>
      <c r="AU113" s="187" t="s">
        <v>79</v>
      </c>
      <c r="AY113" s="186" t="s">
        <v>168</v>
      </c>
      <c r="BK113" s="188">
        <f>SUM(BK114:BK129)</f>
        <v>0</v>
      </c>
    </row>
    <row r="114" spans="2:65" s="1" customFormat="1" ht="25.5" customHeight="1">
      <c r="B114" s="40"/>
      <c r="C114" s="191" t="s">
        <v>239</v>
      </c>
      <c r="D114" s="191" t="s">
        <v>170</v>
      </c>
      <c r="E114" s="192" t="s">
        <v>864</v>
      </c>
      <c r="F114" s="193" t="s">
        <v>865</v>
      </c>
      <c r="G114" s="194" t="s">
        <v>205</v>
      </c>
      <c r="H114" s="195">
        <v>9.8699999999999992</v>
      </c>
      <c r="I114" s="196"/>
      <c r="J114" s="197">
        <f>ROUND(I114*H114,2)</f>
        <v>0</v>
      </c>
      <c r="K114" s="193" t="s">
        <v>174</v>
      </c>
      <c r="L114" s="60"/>
      <c r="M114" s="198" t="s">
        <v>21</v>
      </c>
      <c r="N114" s="199" t="s">
        <v>42</v>
      </c>
      <c r="O114" s="41"/>
      <c r="P114" s="200">
        <f>O114*H114</f>
        <v>0</v>
      </c>
      <c r="Q114" s="200">
        <v>2.47214</v>
      </c>
      <c r="R114" s="200">
        <f>Q114*H114</f>
        <v>24.400021799999998</v>
      </c>
      <c r="S114" s="200">
        <v>0</v>
      </c>
      <c r="T114" s="201">
        <f>S114*H114</f>
        <v>0</v>
      </c>
      <c r="AR114" s="23" t="s">
        <v>175</v>
      </c>
      <c r="AT114" s="23" t="s">
        <v>170</v>
      </c>
      <c r="AU114" s="23" t="s">
        <v>81</v>
      </c>
      <c r="AY114" s="23" t="s">
        <v>168</v>
      </c>
      <c r="BE114" s="202">
        <f>IF(N114="základní",J114,0)</f>
        <v>0</v>
      </c>
      <c r="BF114" s="202">
        <f>IF(N114="snížená",J114,0)</f>
        <v>0</v>
      </c>
      <c r="BG114" s="202">
        <f>IF(N114="zákl. přenesená",J114,0)</f>
        <v>0</v>
      </c>
      <c r="BH114" s="202">
        <f>IF(N114="sníž. přenesená",J114,0)</f>
        <v>0</v>
      </c>
      <c r="BI114" s="202">
        <f>IF(N114="nulová",J114,0)</f>
        <v>0</v>
      </c>
      <c r="BJ114" s="23" t="s">
        <v>79</v>
      </c>
      <c r="BK114" s="202">
        <f>ROUND(I114*H114,2)</f>
        <v>0</v>
      </c>
      <c r="BL114" s="23" t="s">
        <v>175</v>
      </c>
      <c r="BM114" s="23" t="s">
        <v>866</v>
      </c>
    </row>
    <row r="115" spans="2:65" s="1" customFormat="1" ht="81">
      <c r="B115" s="40"/>
      <c r="C115" s="62"/>
      <c r="D115" s="203" t="s">
        <v>177</v>
      </c>
      <c r="E115" s="62"/>
      <c r="F115" s="204" t="s">
        <v>422</v>
      </c>
      <c r="G115" s="62"/>
      <c r="H115" s="62"/>
      <c r="I115" s="162"/>
      <c r="J115" s="62"/>
      <c r="K115" s="62"/>
      <c r="L115" s="60"/>
      <c r="M115" s="205"/>
      <c r="N115" s="41"/>
      <c r="O115" s="41"/>
      <c r="P115" s="41"/>
      <c r="Q115" s="41"/>
      <c r="R115" s="41"/>
      <c r="S115" s="41"/>
      <c r="T115" s="77"/>
      <c r="AT115" s="23" t="s">
        <v>177</v>
      </c>
      <c r="AU115" s="23" t="s">
        <v>81</v>
      </c>
    </row>
    <row r="116" spans="2:65" s="1" customFormat="1" ht="16.5" customHeight="1">
      <c r="B116" s="40"/>
      <c r="C116" s="191" t="s">
        <v>10</v>
      </c>
      <c r="D116" s="191" t="s">
        <v>170</v>
      </c>
      <c r="E116" s="192" t="s">
        <v>428</v>
      </c>
      <c r="F116" s="193" t="s">
        <v>429</v>
      </c>
      <c r="G116" s="194" t="s">
        <v>173</v>
      </c>
      <c r="H116" s="195">
        <v>1.3</v>
      </c>
      <c r="I116" s="196"/>
      <c r="J116" s="197">
        <f>ROUND(I116*H116,2)</f>
        <v>0</v>
      </c>
      <c r="K116" s="193" t="s">
        <v>174</v>
      </c>
      <c r="L116" s="60"/>
      <c r="M116" s="198" t="s">
        <v>21</v>
      </c>
      <c r="N116" s="199" t="s">
        <v>42</v>
      </c>
      <c r="O116" s="41"/>
      <c r="P116" s="200">
        <f>O116*H116</f>
        <v>0</v>
      </c>
      <c r="Q116" s="200">
        <v>2.47E-3</v>
      </c>
      <c r="R116" s="200">
        <f>Q116*H116</f>
        <v>3.2109999999999999E-3</v>
      </c>
      <c r="S116" s="200">
        <v>0</v>
      </c>
      <c r="T116" s="201">
        <f>S116*H116</f>
        <v>0</v>
      </c>
      <c r="AR116" s="23" t="s">
        <v>175</v>
      </c>
      <c r="AT116" s="23" t="s">
        <v>170</v>
      </c>
      <c r="AU116" s="23" t="s">
        <v>81</v>
      </c>
      <c r="AY116" s="23" t="s">
        <v>168</v>
      </c>
      <c r="BE116" s="202">
        <f>IF(N116="základní",J116,0)</f>
        <v>0</v>
      </c>
      <c r="BF116" s="202">
        <f>IF(N116="snížená",J116,0)</f>
        <v>0</v>
      </c>
      <c r="BG116" s="202">
        <f>IF(N116="zákl. přenesená",J116,0)</f>
        <v>0</v>
      </c>
      <c r="BH116" s="202">
        <f>IF(N116="sníž. přenesená",J116,0)</f>
        <v>0</v>
      </c>
      <c r="BI116" s="202">
        <f>IF(N116="nulová",J116,0)</f>
        <v>0</v>
      </c>
      <c r="BJ116" s="23" t="s">
        <v>79</v>
      </c>
      <c r="BK116" s="202">
        <f>ROUND(I116*H116,2)</f>
        <v>0</v>
      </c>
      <c r="BL116" s="23" t="s">
        <v>175</v>
      </c>
      <c r="BM116" s="23" t="s">
        <v>867</v>
      </c>
    </row>
    <row r="117" spans="2:65" s="1" customFormat="1" ht="40.5">
      <c r="B117" s="40"/>
      <c r="C117" s="62"/>
      <c r="D117" s="203" t="s">
        <v>177</v>
      </c>
      <c r="E117" s="62"/>
      <c r="F117" s="204" t="s">
        <v>431</v>
      </c>
      <c r="G117" s="62"/>
      <c r="H117" s="62"/>
      <c r="I117" s="162"/>
      <c r="J117" s="62"/>
      <c r="K117" s="62"/>
      <c r="L117" s="60"/>
      <c r="M117" s="205"/>
      <c r="N117" s="41"/>
      <c r="O117" s="41"/>
      <c r="P117" s="41"/>
      <c r="Q117" s="41"/>
      <c r="R117" s="41"/>
      <c r="S117" s="41"/>
      <c r="T117" s="77"/>
      <c r="AT117" s="23" t="s">
        <v>177</v>
      </c>
      <c r="AU117" s="23" t="s">
        <v>81</v>
      </c>
    </row>
    <row r="118" spans="2:65" s="1" customFormat="1" ht="16.5" customHeight="1">
      <c r="B118" s="40"/>
      <c r="C118" s="191" t="s">
        <v>427</v>
      </c>
      <c r="D118" s="191" t="s">
        <v>170</v>
      </c>
      <c r="E118" s="192" t="s">
        <v>432</v>
      </c>
      <c r="F118" s="193" t="s">
        <v>433</v>
      </c>
      <c r="G118" s="194" t="s">
        <v>173</v>
      </c>
      <c r="H118" s="195">
        <v>1.3</v>
      </c>
      <c r="I118" s="196"/>
      <c r="J118" s="197">
        <f>ROUND(I118*H118,2)</f>
        <v>0</v>
      </c>
      <c r="K118" s="193" t="s">
        <v>174</v>
      </c>
      <c r="L118" s="60"/>
      <c r="M118" s="198" t="s">
        <v>21</v>
      </c>
      <c r="N118" s="199" t="s">
        <v>42</v>
      </c>
      <c r="O118" s="41"/>
      <c r="P118" s="200">
        <f>O118*H118</f>
        <v>0</v>
      </c>
      <c r="Q118" s="200">
        <v>0</v>
      </c>
      <c r="R118" s="200">
        <f>Q118*H118</f>
        <v>0</v>
      </c>
      <c r="S118" s="200">
        <v>0</v>
      </c>
      <c r="T118" s="201">
        <f>S118*H118</f>
        <v>0</v>
      </c>
      <c r="AR118" s="23" t="s">
        <v>175</v>
      </c>
      <c r="AT118" s="23" t="s">
        <v>170</v>
      </c>
      <c r="AU118" s="23" t="s">
        <v>81</v>
      </c>
      <c r="AY118" s="23" t="s">
        <v>168</v>
      </c>
      <c r="BE118" s="202">
        <f>IF(N118="základní",J118,0)</f>
        <v>0</v>
      </c>
      <c r="BF118" s="202">
        <f>IF(N118="snížená",J118,0)</f>
        <v>0</v>
      </c>
      <c r="BG118" s="202">
        <f>IF(N118="zákl. přenesená",J118,0)</f>
        <v>0</v>
      </c>
      <c r="BH118" s="202">
        <f>IF(N118="sníž. přenesená",J118,0)</f>
        <v>0</v>
      </c>
      <c r="BI118" s="202">
        <f>IF(N118="nulová",J118,0)</f>
        <v>0</v>
      </c>
      <c r="BJ118" s="23" t="s">
        <v>79</v>
      </c>
      <c r="BK118" s="202">
        <f>ROUND(I118*H118,2)</f>
        <v>0</v>
      </c>
      <c r="BL118" s="23" t="s">
        <v>175</v>
      </c>
      <c r="BM118" s="23" t="s">
        <v>868</v>
      </c>
    </row>
    <row r="119" spans="2:65" s="1" customFormat="1" ht="40.5">
      <c r="B119" s="40"/>
      <c r="C119" s="62"/>
      <c r="D119" s="203" t="s">
        <v>177</v>
      </c>
      <c r="E119" s="62"/>
      <c r="F119" s="204" t="s">
        <v>431</v>
      </c>
      <c r="G119" s="62"/>
      <c r="H119" s="62"/>
      <c r="I119" s="162"/>
      <c r="J119" s="62"/>
      <c r="K119" s="62"/>
      <c r="L119" s="60"/>
      <c r="M119" s="205"/>
      <c r="N119" s="41"/>
      <c r="O119" s="41"/>
      <c r="P119" s="41"/>
      <c r="Q119" s="41"/>
      <c r="R119" s="41"/>
      <c r="S119" s="41"/>
      <c r="T119" s="77"/>
      <c r="AT119" s="23" t="s">
        <v>177</v>
      </c>
      <c r="AU119" s="23" t="s">
        <v>81</v>
      </c>
    </row>
    <row r="120" spans="2:65" s="1" customFormat="1" ht="25.5" customHeight="1">
      <c r="B120" s="40"/>
      <c r="C120" s="191" t="s">
        <v>254</v>
      </c>
      <c r="D120" s="191" t="s">
        <v>170</v>
      </c>
      <c r="E120" s="192" t="s">
        <v>435</v>
      </c>
      <c r="F120" s="193" t="s">
        <v>436</v>
      </c>
      <c r="G120" s="194" t="s">
        <v>235</v>
      </c>
      <c r="H120" s="195">
        <v>0.79</v>
      </c>
      <c r="I120" s="196"/>
      <c r="J120" s="197">
        <f>ROUND(I120*H120,2)</f>
        <v>0</v>
      </c>
      <c r="K120" s="193" t="s">
        <v>174</v>
      </c>
      <c r="L120" s="60"/>
      <c r="M120" s="198" t="s">
        <v>21</v>
      </c>
      <c r="N120" s="199" t="s">
        <v>42</v>
      </c>
      <c r="O120" s="41"/>
      <c r="P120" s="200">
        <f>O120*H120</f>
        <v>0</v>
      </c>
      <c r="Q120" s="200">
        <v>1.0382199999999999</v>
      </c>
      <c r="R120" s="200">
        <f>Q120*H120</f>
        <v>0.82019379999999997</v>
      </c>
      <c r="S120" s="200">
        <v>0</v>
      </c>
      <c r="T120" s="201">
        <f>S120*H120</f>
        <v>0</v>
      </c>
      <c r="AR120" s="23" t="s">
        <v>175</v>
      </c>
      <c r="AT120" s="23" t="s">
        <v>170</v>
      </c>
      <c r="AU120" s="23" t="s">
        <v>81</v>
      </c>
      <c r="AY120" s="23" t="s">
        <v>168</v>
      </c>
      <c r="BE120" s="202">
        <f>IF(N120="základní",J120,0)</f>
        <v>0</v>
      </c>
      <c r="BF120" s="202">
        <f>IF(N120="snížená",J120,0)</f>
        <v>0</v>
      </c>
      <c r="BG120" s="202">
        <f>IF(N120="zákl. přenesená",J120,0)</f>
        <v>0</v>
      </c>
      <c r="BH120" s="202">
        <f>IF(N120="sníž. přenesená",J120,0)</f>
        <v>0</v>
      </c>
      <c r="BI120" s="202">
        <f>IF(N120="nulová",J120,0)</f>
        <v>0</v>
      </c>
      <c r="BJ120" s="23" t="s">
        <v>79</v>
      </c>
      <c r="BK120" s="202">
        <f>ROUND(I120*H120,2)</f>
        <v>0</v>
      </c>
      <c r="BL120" s="23" t="s">
        <v>175</v>
      </c>
      <c r="BM120" s="23" t="s">
        <v>869</v>
      </c>
    </row>
    <row r="121" spans="2:65" s="1" customFormat="1" ht="94.5">
      <c r="B121" s="40"/>
      <c r="C121" s="62"/>
      <c r="D121" s="203" t="s">
        <v>177</v>
      </c>
      <c r="E121" s="62"/>
      <c r="F121" s="204" t="s">
        <v>438</v>
      </c>
      <c r="G121" s="62"/>
      <c r="H121" s="62"/>
      <c r="I121" s="162"/>
      <c r="J121" s="62"/>
      <c r="K121" s="62"/>
      <c r="L121" s="60"/>
      <c r="M121" s="205"/>
      <c r="N121" s="41"/>
      <c r="O121" s="41"/>
      <c r="P121" s="41"/>
      <c r="Q121" s="41"/>
      <c r="R121" s="41"/>
      <c r="S121" s="41"/>
      <c r="T121" s="77"/>
      <c r="AT121" s="23" t="s">
        <v>177</v>
      </c>
      <c r="AU121" s="23" t="s">
        <v>81</v>
      </c>
    </row>
    <row r="122" spans="2:65" s="1" customFormat="1" ht="25.5" customHeight="1">
      <c r="B122" s="40"/>
      <c r="C122" s="191" t="s">
        <v>259</v>
      </c>
      <c r="D122" s="191" t="s">
        <v>170</v>
      </c>
      <c r="E122" s="192" t="s">
        <v>870</v>
      </c>
      <c r="F122" s="193" t="s">
        <v>871</v>
      </c>
      <c r="G122" s="194" t="s">
        <v>235</v>
      </c>
      <c r="H122" s="195">
        <v>0.22</v>
      </c>
      <c r="I122" s="196"/>
      <c r="J122" s="197">
        <f>ROUND(I122*H122,2)</f>
        <v>0</v>
      </c>
      <c r="K122" s="193" t="s">
        <v>174</v>
      </c>
      <c r="L122" s="60"/>
      <c r="M122" s="198" t="s">
        <v>21</v>
      </c>
      <c r="N122" s="199" t="s">
        <v>42</v>
      </c>
      <c r="O122" s="41"/>
      <c r="P122" s="200">
        <f>O122*H122</f>
        <v>0</v>
      </c>
      <c r="Q122" s="200">
        <v>1.0606599999999999</v>
      </c>
      <c r="R122" s="200">
        <f>Q122*H122</f>
        <v>0.23334519999999997</v>
      </c>
      <c r="S122" s="200">
        <v>0</v>
      </c>
      <c r="T122" s="201">
        <f>S122*H122</f>
        <v>0</v>
      </c>
      <c r="AR122" s="23" t="s">
        <v>175</v>
      </c>
      <c r="AT122" s="23" t="s">
        <v>170</v>
      </c>
      <c r="AU122" s="23" t="s">
        <v>81</v>
      </c>
      <c r="AY122" s="23" t="s">
        <v>168</v>
      </c>
      <c r="BE122" s="202">
        <f>IF(N122="základní",J122,0)</f>
        <v>0</v>
      </c>
      <c r="BF122" s="202">
        <f>IF(N122="snížená",J122,0)</f>
        <v>0</v>
      </c>
      <c r="BG122" s="202">
        <f>IF(N122="zákl. přenesená",J122,0)</f>
        <v>0</v>
      </c>
      <c r="BH122" s="202">
        <f>IF(N122="sníž. přenesená",J122,0)</f>
        <v>0</v>
      </c>
      <c r="BI122" s="202">
        <f>IF(N122="nulová",J122,0)</f>
        <v>0</v>
      </c>
      <c r="BJ122" s="23" t="s">
        <v>79</v>
      </c>
      <c r="BK122" s="202">
        <f>ROUND(I122*H122,2)</f>
        <v>0</v>
      </c>
      <c r="BL122" s="23" t="s">
        <v>175</v>
      </c>
      <c r="BM122" s="23" t="s">
        <v>872</v>
      </c>
    </row>
    <row r="123" spans="2:65" s="1" customFormat="1" ht="94.5">
      <c r="B123" s="40"/>
      <c r="C123" s="62"/>
      <c r="D123" s="203" t="s">
        <v>177</v>
      </c>
      <c r="E123" s="62"/>
      <c r="F123" s="204" t="s">
        <v>438</v>
      </c>
      <c r="G123" s="62"/>
      <c r="H123" s="62"/>
      <c r="I123" s="162"/>
      <c r="J123" s="62"/>
      <c r="K123" s="62"/>
      <c r="L123" s="60"/>
      <c r="M123" s="205"/>
      <c r="N123" s="41"/>
      <c r="O123" s="41"/>
      <c r="P123" s="41"/>
      <c r="Q123" s="41"/>
      <c r="R123" s="41"/>
      <c r="S123" s="41"/>
      <c r="T123" s="77"/>
      <c r="AT123" s="23" t="s">
        <v>177</v>
      </c>
      <c r="AU123" s="23" t="s">
        <v>81</v>
      </c>
    </row>
    <row r="124" spans="2:65" s="1" customFormat="1" ht="25.5" customHeight="1">
      <c r="B124" s="40"/>
      <c r="C124" s="191" t="s">
        <v>265</v>
      </c>
      <c r="D124" s="191" t="s">
        <v>170</v>
      </c>
      <c r="E124" s="192" t="s">
        <v>873</v>
      </c>
      <c r="F124" s="193" t="s">
        <v>874</v>
      </c>
      <c r="G124" s="194" t="s">
        <v>205</v>
      </c>
      <c r="H124" s="195">
        <v>31.27</v>
      </c>
      <c r="I124" s="196"/>
      <c r="J124" s="197">
        <f>ROUND(I124*H124,2)</f>
        <v>0</v>
      </c>
      <c r="K124" s="193" t="s">
        <v>174</v>
      </c>
      <c r="L124" s="60"/>
      <c r="M124" s="198" t="s">
        <v>21</v>
      </c>
      <c r="N124" s="199" t="s">
        <v>42</v>
      </c>
      <c r="O124" s="41"/>
      <c r="P124" s="200">
        <f>O124*H124</f>
        <v>0</v>
      </c>
      <c r="Q124" s="200">
        <v>2.45329</v>
      </c>
      <c r="R124" s="200">
        <f>Q124*H124</f>
        <v>76.714378299999993</v>
      </c>
      <c r="S124" s="200">
        <v>0</v>
      </c>
      <c r="T124" s="201">
        <f>S124*H124</f>
        <v>0</v>
      </c>
      <c r="AR124" s="23" t="s">
        <v>175</v>
      </c>
      <c r="AT124" s="23" t="s">
        <v>170</v>
      </c>
      <c r="AU124" s="23" t="s">
        <v>81</v>
      </c>
      <c r="AY124" s="23" t="s">
        <v>168</v>
      </c>
      <c r="BE124" s="202">
        <f>IF(N124="základní",J124,0)</f>
        <v>0</v>
      </c>
      <c r="BF124" s="202">
        <f>IF(N124="snížená",J124,0)</f>
        <v>0</v>
      </c>
      <c r="BG124" s="202">
        <f>IF(N124="zákl. přenesená",J124,0)</f>
        <v>0</v>
      </c>
      <c r="BH124" s="202">
        <f>IF(N124="sníž. přenesená",J124,0)</f>
        <v>0</v>
      </c>
      <c r="BI124" s="202">
        <f>IF(N124="nulová",J124,0)</f>
        <v>0</v>
      </c>
      <c r="BJ124" s="23" t="s">
        <v>79</v>
      </c>
      <c r="BK124" s="202">
        <f>ROUND(I124*H124,2)</f>
        <v>0</v>
      </c>
      <c r="BL124" s="23" t="s">
        <v>175</v>
      </c>
      <c r="BM124" s="23" t="s">
        <v>875</v>
      </c>
    </row>
    <row r="125" spans="2:65" s="1" customFormat="1" ht="81">
      <c r="B125" s="40"/>
      <c r="C125" s="62"/>
      <c r="D125" s="203" t="s">
        <v>177</v>
      </c>
      <c r="E125" s="62"/>
      <c r="F125" s="204" t="s">
        <v>422</v>
      </c>
      <c r="G125" s="62"/>
      <c r="H125" s="62"/>
      <c r="I125" s="162"/>
      <c r="J125" s="62"/>
      <c r="K125" s="62"/>
      <c r="L125" s="60"/>
      <c r="M125" s="205"/>
      <c r="N125" s="41"/>
      <c r="O125" s="41"/>
      <c r="P125" s="41"/>
      <c r="Q125" s="41"/>
      <c r="R125" s="41"/>
      <c r="S125" s="41"/>
      <c r="T125" s="77"/>
      <c r="AT125" s="23" t="s">
        <v>177</v>
      </c>
      <c r="AU125" s="23" t="s">
        <v>81</v>
      </c>
    </row>
    <row r="126" spans="2:65" s="1" customFormat="1" ht="16.5" customHeight="1">
      <c r="B126" s="40"/>
      <c r="C126" s="191" t="s">
        <v>270</v>
      </c>
      <c r="D126" s="191" t="s">
        <v>170</v>
      </c>
      <c r="E126" s="192" t="s">
        <v>442</v>
      </c>
      <c r="F126" s="193" t="s">
        <v>443</v>
      </c>
      <c r="G126" s="194" t="s">
        <v>173</v>
      </c>
      <c r="H126" s="195">
        <v>55.83</v>
      </c>
      <c r="I126" s="196"/>
      <c r="J126" s="197">
        <f>ROUND(I126*H126,2)</f>
        <v>0</v>
      </c>
      <c r="K126" s="193" t="s">
        <v>174</v>
      </c>
      <c r="L126" s="60"/>
      <c r="M126" s="198" t="s">
        <v>21</v>
      </c>
      <c r="N126" s="199" t="s">
        <v>42</v>
      </c>
      <c r="O126" s="41"/>
      <c r="P126" s="200">
        <f>O126*H126</f>
        <v>0</v>
      </c>
      <c r="Q126" s="200">
        <v>2.6900000000000001E-3</v>
      </c>
      <c r="R126" s="200">
        <f>Q126*H126</f>
        <v>0.1501827</v>
      </c>
      <c r="S126" s="200">
        <v>0</v>
      </c>
      <c r="T126" s="201">
        <f>S126*H126</f>
        <v>0</v>
      </c>
      <c r="AR126" s="23" t="s">
        <v>175</v>
      </c>
      <c r="AT126" s="23" t="s">
        <v>170</v>
      </c>
      <c r="AU126" s="23" t="s">
        <v>81</v>
      </c>
      <c r="AY126" s="23" t="s">
        <v>168</v>
      </c>
      <c r="BE126" s="202">
        <f>IF(N126="základní",J126,0)</f>
        <v>0</v>
      </c>
      <c r="BF126" s="202">
        <f>IF(N126="snížená",J126,0)</f>
        <v>0</v>
      </c>
      <c r="BG126" s="202">
        <f>IF(N126="zákl. přenesená",J126,0)</f>
        <v>0</v>
      </c>
      <c r="BH126" s="202">
        <f>IF(N126="sníž. přenesená",J126,0)</f>
        <v>0</v>
      </c>
      <c r="BI126" s="202">
        <f>IF(N126="nulová",J126,0)</f>
        <v>0</v>
      </c>
      <c r="BJ126" s="23" t="s">
        <v>79</v>
      </c>
      <c r="BK126" s="202">
        <f>ROUND(I126*H126,2)</f>
        <v>0</v>
      </c>
      <c r="BL126" s="23" t="s">
        <v>175</v>
      </c>
      <c r="BM126" s="23" t="s">
        <v>876</v>
      </c>
    </row>
    <row r="127" spans="2:65" s="1" customFormat="1" ht="40.5">
      <c r="B127" s="40"/>
      <c r="C127" s="62"/>
      <c r="D127" s="203" t="s">
        <v>177</v>
      </c>
      <c r="E127" s="62"/>
      <c r="F127" s="204" t="s">
        <v>431</v>
      </c>
      <c r="G127" s="62"/>
      <c r="H127" s="62"/>
      <c r="I127" s="162"/>
      <c r="J127" s="62"/>
      <c r="K127" s="62"/>
      <c r="L127" s="60"/>
      <c r="M127" s="205"/>
      <c r="N127" s="41"/>
      <c r="O127" s="41"/>
      <c r="P127" s="41"/>
      <c r="Q127" s="41"/>
      <c r="R127" s="41"/>
      <c r="S127" s="41"/>
      <c r="T127" s="77"/>
      <c r="AT127" s="23" t="s">
        <v>177</v>
      </c>
      <c r="AU127" s="23" t="s">
        <v>81</v>
      </c>
    </row>
    <row r="128" spans="2:65" s="1" customFormat="1" ht="16.5" customHeight="1">
      <c r="B128" s="40"/>
      <c r="C128" s="191" t="s">
        <v>9</v>
      </c>
      <c r="D128" s="191" t="s">
        <v>170</v>
      </c>
      <c r="E128" s="192" t="s">
        <v>445</v>
      </c>
      <c r="F128" s="193" t="s">
        <v>446</v>
      </c>
      <c r="G128" s="194" t="s">
        <v>173</v>
      </c>
      <c r="H128" s="195">
        <v>55.83</v>
      </c>
      <c r="I128" s="196"/>
      <c r="J128" s="197">
        <f>ROUND(I128*H128,2)</f>
        <v>0</v>
      </c>
      <c r="K128" s="193" t="s">
        <v>174</v>
      </c>
      <c r="L128" s="60"/>
      <c r="M128" s="198" t="s">
        <v>21</v>
      </c>
      <c r="N128" s="199" t="s">
        <v>42</v>
      </c>
      <c r="O128" s="41"/>
      <c r="P128" s="200">
        <f>O128*H128</f>
        <v>0</v>
      </c>
      <c r="Q128" s="200">
        <v>0</v>
      </c>
      <c r="R128" s="200">
        <f>Q128*H128</f>
        <v>0</v>
      </c>
      <c r="S128" s="200">
        <v>0</v>
      </c>
      <c r="T128" s="201">
        <f>S128*H128</f>
        <v>0</v>
      </c>
      <c r="AR128" s="23" t="s">
        <v>175</v>
      </c>
      <c r="AT128" s="23" t="s">
        <v>170</v>
      </c>
      <c r="AU128" s="23" t="s">
        <v>81</v>
      </c>
      <c r="AY128" s="23" t="s">
        <v>168</v>
      </c>
      <c r="BE128" s="202">
        <f>IF(N128="základní",J128,0)</f>
        <v>0</v>
      </c>
      <c r="BF128" s="202">
        <f>IF(N128="snížená",J128,0)</f>
        <v>0</v>
      </c>
      <c r="BG128" s="202">
        <f>IF(N128="zákl. přenesená",J128,0)</f>
        <v>0</v>
      </c>
      <c r="BH128" s="202">
        <f>IF(N128="sníž. přenesená",J128,0)</f>
        <v>0</v>
      </c>
      <c r="BI128" s="202">
        <f>IF(N128="nulová",J128,0)</f>
        <v>0</v>
      </c>
      <c r="BJ128" s="23" t="s">
        <v>79</v>
      </c>
      <c r="BK128" s="202">
        <f>ROUND(I128*H128,2)</f>
        <v>0</v>
      </c>
      <c r="BL128" s="23" t="s">
        <v>175</v>
      </c>
      <c r="BM128" s="23" t="s">
        <v>877</v>
      </c>
    </row>
    <row r="129" spans="2:65" s="1" customFormat="1" ht="40.5">
      <c r="B129" s="40"/>
      <c r="C129" s="62"/>
      <c r="D129" s="203" t="s">
        <v>177</v>
      </c>
      <c r="E129" s="62"/>
      <c r="F129" s="204" t="s">
        <v>431</v>
      </c>
      <c r="G129" s="62"/>
      <c r="H129" s="62"/>
      <c r="I129" s="162"/>
      <c r="J129" s="62"/>
      <c r="K129" s="62"/>
      <c r="L129" s="60"/>
      <c r="M129" s="205"/>
      <c r="N129" s="41"/>
      <c r="O129" s="41"/>
      <c r="P129" s="41"/>
      <c r="Q129" s="41"/>
      <c r="R129" s="41"/>
      <c r="S129" s="41"/>
      <c r="T129" s="77"/>
      <c r="AT129" s="23" t="s">
        <v>177</v>
      </c>
      <c r="AU129" s="23" t="s">
        <v>81</v>
      </c>
    </row>
    <row r="130" spans="2:65" s="10" customFormat="1" ht="29.85" customHeight="1">
      <c r="B130" s="175"/>
      <c r="C130" s="176"/>
      <c r="D130" s="177" t="s">
        <v>70</v>
      </c>
      <c r="E130" s="189" t="s">
        <v>185</v>
      </c>
      <c r="F130" s="189" t="s">
        <v>452</v>
      </c>
      <c r="G130" s="176"/>
      <c r="H130" s="176"/>
      <c r="I130" s="179"/>
      <c r="J130" s="190">
        <f>BK130</f>
        <v>0</v>
      </c>
      <c r="K130" s="176"/>
      <c r="L130" s="181"/>
      <c r="M130" s="182"/>
      <c r="N130" s="183"/>
      <c r="O130" s="183"/>
      <c r="P130" s="184">
        <f>SUM(P131:P144)</f>
        <v>0</v>
      </c>
      <c r="Q130" s="183"/>
      <c r="R130" s="184">
        <f>SUM(R131:R144)</f>
        <v>69.905073999999985</v>
      </c>
      <c r="S130" s="183"/>
      <c r="T130" s="185">
        <f>SUM(T131:T144)</f>
        <v>0</v>
      </c>
      <c r="AR130" s="186" t="s">
        <v>79</v>
      </c>
      <c r="AT130" s="187" t="s">
        <v>70</v>
      </c>
      <c r="AU130" s="187" t="s">
        <v>79</v>
      </c>
      <c r="AY130" s="186" t="s">
        <v>168</v>
      </c>
      <c r="BK130" s="188">
        <f>SUM(BK131:BK144)</f>
        <v>0</v>
      </c>
    </row>
    <row r="131" spans="2:65" s="1" customFormat="1" ht="25.5" customHeight="1">
      <c r="B131" s="40"/>
      <c r="C131" s="191" t="s">
        <v>279</v>
      </c>
      <c r="D131" s="191" t="s">
        <v>170</v>
      </c>
      <c r="E131" s="192" t="s">
        <v>878</v>
      </c>
      <c r="F131" s="193" t="s">
        <v>879</v>
      </c>
      <c r="G131" s="194" t="s">
        <v>205</v>
      </c>
      <c r="H131" s="195">
        <v>11.39</v>
      </c>
      <c r="I131" s="196"/>
      <c r="J131" s="197">
        <f>ROUND(I131*H131,2)</f>
        <v>0</v>
      </c>
      <c r="K131" s="193" t="s">
        <v>174</v>
      </c>
      <c r="L131" s="60"/>
      <c r="M131" s="198" t="s">
        <v>21</v>
      </c>
      <c r="N131" s="199" t="s">
        <v>42</v>
      </c>
      <c r="O131" s="41"/>
      <c r="P131" s="200">
        <f>O131*H131</f>
        <v>0</v>
      </c>
      <c r="Q131" s="200">
        <v>2.45329</v>
      </c>
      <c r="R131" s="200">
        <f>Q131*H131</f>
        <v>27.9429731</v>
      </c>
      <c r="S131" s="200">
        <v>0</v>
      </c>
      <c r="T131" s="201">
        <f>S131*H131</f>
        <v>0</v>
      </c>
      <c r="AR131" s="23" t="s">
        <v>175</v>
      </c>
      <c r="AT131" s="23" t="s">
        <v>170</v>
      </c>
      <c r="AU131" s="23" t="s">
        <v>81</v>
      </c>
      <c r="AY131" s="23" t="s">
        <v>168</v>
      </c>
      <c r="BE131" s="202">
        <f>IF(N131="základní",J131,0)</f>
        <v>0</v>
      </c>
      <c r="BF131" s="202">
        <f>IF(N131="snížená",J131,0)</f>
        <v>0</v>
      </c>
      <c r="BG131" s="202">
        <f>IF(N131="zákl. přenesená",J131,0)</f>
        <v>0</v>
      </c>
      <c r="BH131" s="202">
        <f>IF(N131="sníž. přenesená",J131,0)</f>
        <v>0</v>
      </c>
      <c r="BI131" s="202">
        <f>IF(N131="nulová",J131,0)</f>
        <v>0</v>
      </c>
      <c r="BJ131" s="23" t="s">
        <v>79</v>
      </c>
      <c r="BK131" s="202">
        <f>ROUND(I131*H131,2)</f>
        <v>0</v>
      </c>
      <c r="BL131" s="23" t="s">
        <v>175</v>
      </c>
      <c r="BM131" s="23" t="s">
        <v>880</v>
      </c>
    </row>
    <row r="132" spans="2:65" s="1" customFormat="1" ht="121.5">
      <c r="B132" s="40"/>
      <c r="C132" s="62"/>
      <c r="D132" s="203" t="s">
        <v>177</v>
      </c>
      <c r="E132" s="62"/>
      <c r="F132" s="204" t="s">
        <v>881</v>
      </c>
      <c r="G132" s="62"/>
      <c r="H132" s="62"/>
      <c r="I132" s="162"/>
      <c r="J132" s="62"/>
      <c r="K132" s="62"/>
      <c r="L132" s="60"/>
      <c r="M132" s="205"/>
      <c r="N132" s="41"/>
      <c r="O132" s="41"/>
      <c r="P132" s="41"/>
      <c r="Q132" s="41"/>
      <c r="R132" s="41"/>
      <c r="S132" s="41"/>
      <c r="T132" s="77"/>
      <c r="AT132" s="23" t="s">
        <v>177</v>
      </c>
      <c r="AU132" s="23" t="s">
        <v>81</v>
      </c>
    </row>
    <row r="133" spans="2:65" s="1" customFormat="1" ht="25.5" customHeight="1">
      <c r="B133" s="40"/>
      <c r="C133" s="191" t="s">
        <v>284</v>
      </c>
      <c r="D133" s="191" t="s">
        <v>170</v>
      </c>
      <c r="E133" s="192" t="s">
        <v>878</v>
      </c>
      <c r="F133" s="193" t="s">
        <v>879</v>
      </c>
      <c r="G133" s="194" t="s">
        <v>205</v>
      </c>
      <c r="H133" s="195">
        <v>15.94</v>
      </c>
      <c r="I133" s="196"/>
      <c r="J133" s="197">
        <f>ROUND(I133*H133,2)</f>
        <v>0</v>
      </c>
      <c r="K133" s="193" t="s">
        <v>174</v>
      </c>
      <c r="L133" s="60"/>
      <c r="M133" s="198" t="s">
        <v>21</v>
      </c>
      <c r="N133" s="199" t="s">
        <v>42</v>
      </c>
      <c r="O133" s="41"/>
      <c r="P133" s="200">
        <f>O133*H133</f>
        <v>0</v>
      </c>
      <c r="Q133" s="200">
        <v>2.45329</v>
      </c>
      <c r="R133" s="200">
        <f>Q133*H133</f>
        <v>39.105442599999996</v>
      </c>
      <c r="S133" s="200">
        <v>0</v>
      </c>
      <c r="T133" s="201">
        <f>S133*H133</f>
        <v>0</v>
      </c>
      <c r="AR133" s="23" t="s">
        <v>175</v>
      </c>
      <c r="AT133" s="23" t="s">
        <v>170</v>
      </c>
      <c r="AU133" s="23" t="s">
        <v>81</v>
      </c>
      <c r="AY133" s="23" t="s">
        <v>168</v>
      </c>
      <c r="BE133" s="202">
        <f>IF(N133="základní",J133,0)</f>
        <v>0</v>
      </c>
      <c r="BF133" s="202">
        <f>IF(N133="snížená",J133,0)</f>
        <v>0</v>
      </c>
      <c r="BG133" s="202">
        <f>IF(N133="zákl. přenesená",J133,0)</f>
        <v>0</v>
      </c>
      <c r="BH133" s="202">
        <f>IF(N133="sníž. přenesená",J133,0)</f>
        <v>0</v>
      </c>
      <c r="BI133" s="202">
        <f>IF(N133="nulová",J133,0)</f>
        <v>0</v>
      </c>
      <c r="BJ133" s="23" t="s">
        <v>79</v>
      </c>
      <c r="BK133" s="202">
        <f>ROUND(I133*H133,2)</f>
        <v>0</v>
      </c>
      <c r="BL133" s="23" t="s">
        <v>175</v>
      </c>
      <c r="BM133" s="23" t="s">
        <v>882</v>
      </c>
    </row>
    <row r="134" spans="2:65" s="1" customFormat="1" ht="121.5">
      <c r="B134" s="40"/>
      <c r="C134" s="62"/>
      <c r="D134" s="203" t="s">
        <v>177</v>
      </c>
      <c r="E134" s="62"/>
      <c r="F134" s="204" t="s">
        <v>881</v>
      </c>
      <c r="G134" s="62"/>
      <c r="H134" s="62"/>
      <c r="I134" s="162"/>
      <c r="J134" s="62"/>
      <c r="K134" s="62"/>
      <c r="L134" s="60"/>
      <c r="M134" s="205"/>
      <c r="N134" s="41"/>
      <c r="O134" s="41"/>
      <c r="P134" s="41"/>
      <c r="Q134" s="41"/>
      <c r="R134" s="41"/>
      <c r="S134" s="41"/>
      <c r="T134" s="77"/>
      <c r="AT134" s="23" t="s">
        <v>177</v>
      </c>
      <c r="AU134" s="23" t="s">
        <v>81</v>
      </c>
    </row>
    <row r="135" spans="2:65" s="1" customFormat="1" ht="25.5" customHeight="1">
      <c r="B135" s="40"/>
      <c r="C135" s="191" t="s">
        <v>289</v>
      </c>
      <c r="D135" s="191" t="s">
        <v>170</v>
      </c>
      <c r="E135" s="192" t="s">
        <v>883</v>
      </c>
      <c r="F135" s="193" t="s">
        <v>884</v>
      </c>
      <c r="G135" s="194" t="s">
        <v>173</v>
      </c>
      <c r="H135" s="195">
        <v>55.15</v>
      </c>
      <c r="I135" s="196"/>
      <c r="J135" s="197">
        <f>ROUND(I135*H135,2)</f>
        <v>0</v>
      </c>
      <c r="K135" s="193" t="s">
        <v>174</v>
      </c>
      <c r="L135" s="60"/>
      <c r="M135" s="198" t="s">
        <v>21</v>
      </c>
      <c r="N135" s="199" t="s">
        <v>42</v>
      </c>
      <c r="O135" s="41"/>
      <c r="P135" s="200">
        <f>O135*H135</f>
        <v>0</v>
      </c>
      <c r="Q135" s="200">
        <v>2.7499999999999998E-3</v>
      </c>
      <c r="R135" s="200">
        <f>Q135*H135</f>
        <v>0.15166249999999998</v>
      </c>
      <c r="S135" s="200">
        <v>0</v>
      </c>
      <c r="T135" s="201">
        <f>S135*H135</f>
        <v>0</v>
      </c>
      <c r="AR135" s="23" t="s">
        <v>175</v>
      </c>
      <c r="AT135" s="23" t="s">
        <v>170</v>
      </c>
      <c r="AU135" s="23" t="s">
        <v>81</v>
      </c>
      <c r="AY135" s="23" t="s">
        <v>168</v>
      </c>
      <c r="BE135" s="202">
        <f>IF(N135="základní",J135,0)</f>
        <v>0</v>
      </c>
      <c r="BF135" s="202">
        <f>IF(N135="snížená",J135,0)</f>
        <v>0</v>
      </c>
      <c r="BG135" s="202">
        <f>IF(N135="zákl. přenesená",J135,0)</f>
        <v>0</v>
      </c>
      <c r="BH135" s="202">
        <f>IF(N135="sníž. přenesená",J135,0)</f>
        <v>0</v>
      </c>
      <c r="BI135" s="202">
        <f>IF(N135="nulová",J135,0)</f>
        <v>0</v>
      </c>
      <c r="BJ135" s="23" t="s">
        <v>79</v>
      </c>
      <c r="BK135" s="202">
        <f>ROUND(I135*H135,2)</f>
        <v>0</v>
      </c>
      <c r="BL135" s="23" t="s">
        <v>175</v>
      </c>
      <c r="BM135" s="23" t="s">
        <v>885</v>
      </c>
    </row>
    <row r="136" spans="2:65" s="1" customFormat="1" ht="108">
      <c r="B136" s="40"/>
      <c r="C136" s="62"/>
      <c r="D136" s="203" t="s">
        <v>177</v>
      </c>
      <c r="E136" s="62"/>
      <c r="F136" s="204" t="s">
        <v>886</v>
      </c>
      <c r="G136" s="62"/>
      <c r="H136" s="62"/>
      <c r="I136" s="162"/>
      <c r="J136" s="62"/>
      <c r="K136" s="62"/>
      <c r="L136" s="60"/>
      <c r="M136" s="205"/>
      <c r="N136" s="41"/>
      <c r="O136" s="41"/>
      <c r="P136" s="41"/>
      <c r="Q136" s="41"/>
      <c r="R136" s="41"/>
      <c r="S136" s="41"/>
      <c r="T136" s="77"/>
      <c r="AT136" s="23" t="s">
        <v>177</v>
      </c>
      <c r="AU136" s="23" t="s">
        <v>81</v>
      </c>
    </row>
    <row r="137" spans="2:65" s="1" customFormat="1" ht="25.5" customHeight="1">
      <c r="B137" s="40"/>
      <c r="C137" s="191" t="s">
        <v>294</v>
      </c>
      <c r="D137" s="191" t="s">
        <v>170</v>
      </c>
      <c r="E137" s="192" t="s">
        <v>887</v>
      </c>
      <c r="F137" s="193" t="s">
        <v>888</v>
      </c>
      <c r="G137" s="194" t="s">
        <v>173</v>
      </c>
      <c r="H137" s="195">
        <v>55.15</v>
      </c>
      <c r="I137" s="196"/>
      <c r="J137" s="197">
        <f>ROUND(I137*H137,2)</f>
        <v>0</v>
      </c>
      <c r="K137" s="193" t="s">
        <v>174</v>
      </c>
      <c r="L137" s="60"/>
      <c r="M137" s="198" t="s">
        <v>21</v>
      </c>
      <c r="N137" s="199" t="s">
        <v>42</v>
      </c>
      <c r="O137" s="41"/>
      <c r="P137" s="200">
        <f>O137*H137</f>
        <v>0</v>
      </c>
      <c r="Q137" s="200">
        <v>0</v>
      </c>
      <c r="R137" s="200">
        <f>Q137*H137</f>
        <v>0</v>
      </c>
      <c r="S137" s="200">
        <v>0</v>
      </c>
      <c r="T137" s="201">
        <f>S137*H137</f>
        <v>0</v>
      </c>
      <c r="AR137" s="23" t="s">
        <v>175</v>
      </c>
      <c r="AT137" s="23" t="s">
        <v>170</v>
      </c>
      <c r="AU137" s="23" t="s">
        <v>81</v>
      </c>
      <c r="AY137" s="23" t="s">
        <v>168</v>
      </c>
      <c r="BE137" s="202">
        <f>IF(N137="základní",J137,0)</f>
        <v>0</v>
      </c>
      <c r="BF137" s="202">
        <f>IF(N137="snížená",J137,0)</f>
        <v>0</v>
      </c>
      <c r="BG137" s="202">
        <f>IF(N137="zákl. přenesená",J137,0)</f>
        <v>0</v>
      </c>
      <c r="BH137" s="202">
        <f>IF(N137="sníž. přenesená",J137,0)</f>
        <v>0</v>
      </c>
      <c r="BI137" s="202">
        <f>IF(N137="nulová",J137,0)</f>
        <v>0</v>
      </c>
      <c r="BJ137" s="23" t="s">
        <v>79</v>
      </c>
      <c r="BK137" s="202">
        <f>ROUND(I137*H137,2)</f>
        <v>0</v>
      </c>
      <c r="BL137" s="23" t="s">
        <v>175</v>
      </c>
      <c r="BM137" s="23" t="s">
        <v>889</v>
      </c>
    </row>
    <row r="138" spans="2:65" s="1" customFormat="1" ht="108">
      <c r="B138" s="40"/>
      <c r="C138" s="62"/>
      <c r="D138" s="203" t="s">
        <v>177</v>
      </c>
      <c r="E138" s="62"/>
      <c r="F138" s="204" t="s">
        <v>886</v>
      </c>
      <c r="G138" s="62"/>
      <c r="H138" s="62"/>
      <c r="I138" s="162"/>
      <c r="J138" s="62"/>
      <c r="K138" s="62"/>
      <c r="L138" s="60"/>
      <c r="M138" s="205"/>
      <c r="N138" s="41"/>
      <c r="O138" s="41"/>
      <c r="P138" s="41"/>
      <c r="Q138" s="41"/>
      <c r="R138" s="41"/>
      <c r="S138" s="41"/>
      <c r="T138" s="77"/>
      <c r="AT138" s="23" t="s">
        <v>177</v>
      </c>
      <c r="AU138" s="23" t="s">
        <v>81</v>
      </c>
    </row>
    <row r="139" spans="2:65" s="1" customFormat="1" ht="16.5" customHeight="1">
      <c r="B139" s="40"/>
      <c r="C139" s="191" t="s">
        <v>299</v>
      </c>
      <c r="D139" s="191" t="s">
        <v>170</v>
      </c>
      <c r="E139" s="192" t="s">
        <v>890</v>
      </c>
      <c r="F139" s="193" t="s">
        <v>891</v>
      </c>
      <c r="G139" s="194" t="s">
        <v>173</v>
      </c>
      <c r="H139" s="195">
        <v>23.98</v>
      </c>
      <c r="I139" s="196"/>
      <c r="J139" s="197">
        <f>ROUND(I139*H139,2)</f>
        <v>0</v>
      </c>
      <c r="K139" s="193" t="s">
        <v>174</v>
      </c>
      <c r="L139" s="60"/>
      <c r="M139" s="198" t="s">
        <v>21</v>
      </c>
      <c r="N139" s="199" t="s">
        <v>42</v>
      </c>
      <c r="O139" s="41"/>
      <c r="P139" s="200">
        <f>O139*H139</f>
        <v>0</v>
      </c>
      <c r="Q139" s="200">
        <v>3.46E-3</v>
      </c>
      <c r="R139" s="200">
        <f>Q139*H139</f>
        <v>8.2970799999999997E-2</v>
      </c>
      <c r="S139" s="200">
        <v>0</v>
      </c>
      <c r="T139" s="201">
        <f>S139*H139</f>
        <v>0</v>
      </c>
      <c r="AR139" s="23" t="s">
        <v>175</v>
      </c>
      <c r="AT139" s="23" t="s">
        <v>170</v>
      </c>
      <c r="AU139" s="23" t="s">
        <v>81</v>
      </c>
      <c r="AY139" s="23" t="s">
        <v>168</v>
      </c>
      <c r="BE139" s="202">
        <f>IF(N139="základní",J139,0)</f>
        <v>0</v>
      </c>
      <c r="BF139" s="202">
        <f>IF(N139="snížená",J139,0)</f>
        <v>0</v>
      </c>
      <c r="BG139" s="202">
        <f>IF(N139="zákl. přenesená",J139,0)</f>
        <v>0</v>
      </c>
      <c r="BH139" s="202">
        <f>IF(N139="sníž. přenesená",J139,0)</f>
        <v>0</v>
      </c>
      <c r="BI139" s="202">
        <f>IF(N139="nulová",J139,0)</f>
        <v>0</v>
      </c>
      <c r="BJ139" s="23" t="s">
        <v>79</v>
      </c>
      <c r="BK139" s="202">
        <f>ROUND(I139*H139,2)</f>
        <v>0</v>
      </c>
      <c r="BL139" s="23" t="s">
        <v>175</v>
      </c>
      <c r="BM139" s="23" t="s">
        <v>892</v>
      </c>
    </row>
    <row r="140" spans="2:65" s="1" customFormat="1" ht="108">
      <c r="B140" s="40"/>
      <c r="C140" s="62"/>
      <c r="D140" s="203" t="s">
        <v>177</v>
      </c>
      <c r="E140" s="62"/>
      <c r="F140" s="204" t="s">
        <v>886</v>
      </c>
      <c r="G140" s="62"/>
      <c r="H140" s="62"/>
      <c r="I140" s="162"/>
      <c r="J140" s="62"/>
      <c r="K140" s="62"/>
      <c r="L140" s="60"/>
      <c r="M140" s="205"/>
      <c r="N140" s="41"/>
      <c r="O140" s="41"/>
      <c r="P140" s="41"/>
      <c r="Q140" s="41"/>
      <c r="R140" s="41"/>
      <c r="S140" s="41"/>
      <c r="T140" s="77"/>
      <c r="AT140" s="23" t="s">
        <v>177</v>
      </c>
      <c r="AU140" s="23" t="s">
        <v>81</v>
      </c>
    </row>
    <row r="141" spans="2:65" s="1" customFormat="1" ht="16.5" customHeight="1">
      <c r="B141" s="40"/>
      <c r="C141" s="191" t="s">
        <v>303</v>
      </c>
      <c r="D141" s="191" t="s">
        <v>170</v>
      </c>
      <c r="E141" s="192" t="s">
        <v>893</v>
      </c>
      <c r="F141" s="193" t="s">
        <v>894</v>
      </c>
      <c r="G141" s="194" t="s">
        <v>173</v>
      </c>
      <c r="H141" s="195">
        <v>23.98</v>
      </c>
      <c r="I141" s="196"/>
      <c r="J141" s="197">
        <f>ROUND(I141*H141,2)</f>
        <v>0</v>
      </c>
      <c r="K141" s="193" t="s">
        <v>174</v>
      </c>
      <c r="L141" s="60"/>
      <c r="M141" s="198" t="s">
        <v>21</v>
      </c>
      <c r="N141" s="199" t="s">
        <v>42</v>
      </c>
      <c r="O141" s="41"/>
      <c r="P141" s="200">
        <f>O141*H141</f>
        <v>0</v>
      </c>
      <c r="Q141" s="200">
        <v>0</v>
      </c>
      <c r="R141" s="200">
        <f>Q141*H141</f>
        <v>0</v>
      </c>
      <c r="S141" s="200">
        <v>0</v>
      </c>
      <c r="T141" s="201">
        <f>S141*H141</f>
        <v>0</v>
      </c>
      <c r="AR141" s="23" t="s">
        <v>175</v>
      </c>
      <c r="AT141" s="23" t="s">
        <v>170</v>
      </c>
      <c r="AU141" s="23" t="s">
        <v>81</v>
      </c>
      <c r="AY141" s="23" t="s">
        <v>168</v>
      </c>
      <c r="BE141" s="202">
        <f>IF(N141="základní",J141,0)</f>
        <v>0</v>
      </c>
      <c r="BF141" s="202">
        <f>IF(N141="snížená",J141,0)</f>
        <v>0</v>
      </c>
      <c r="BG141" s="202">
        <f>IF(N141="zákl. přenesená",J141,0)</f>
        <v>0</v>
      </c>
      <c r="BH141" s="202">
        <f>IF(N141="sníž. přenesená",J141,0)</f>
        <v>0</v>
      </c>
      <c r="BI141" s="202">
        <f>IF(N141="nulová",J141,0)</f>
        <v>0</v>
      </c>
      <c r="BJ141" s="23" t="s">
        <v>79</v>
      </c>
      <c r="BK141" s="202">
        <f>ROUND(I141*H141,2)</f>
        <v>0</v>
      </c>
      <c r="BL141" s="23" t="s">
        <v>175</v>
      </c>
      <c r="BM141" s="23" t="s">
        <v>895</v>
      </c>
    </row>
    <row r="142" spans="2:65" s="1" customFormat="1" ht="108">
      <c r="B142" s="40"/>
      <c r="C142" s="62"/>
      <c r="D142" s="203" t="s">
        <v>177</v>
      </c>
      <c r="E142" s="62"/>
      <c r="F142" s="204" t="s">
        <v>886</v>
      </c>
      <c r="G142" s="62"/>
      <c r="H142" s="62"/>
      <c r="I142" s="162"/>
      <c r="J142" s="62"/>
      <c r="K142" s="62"/>
      <c r="L142" s="60"/>
      <c r="M142" s="205"/>
      <c r="N142" s="41"/>
      <c r="O142" s="41"/>
      <c r="P142" s="41"/>
      <c r="Q142" s="41"/>
      <c r="R142" s="41"/>
      <c r="S142" s="41"/>
      <c r="T142" s="77"/>
      <c r="AT142" s="23" t="s">
        <v>177</v>
      </c>
      <c r="AU142" s="23" t="s">
        <v>81</v>
      </c>
    </row>
    <row r="143" spans="2:65" s="1" customFormat="1" ht="25.5" customHeight="1">
      <c r="B143" s="40"/>
      <c r="C143" s="191" t="s">
        <v>308</v>
      </c>
      <c r="D143" s="191" t="s">
        <v>170</v>
      </c>
      <c r="E143" s="192" t="s">
        <v>896</v>
      </c>
      <c r="F143" s="193" t="s">
        <v>897</v>
      </c>
      <c r="G143" s="194" t="s">
        <v>235</v>
      </c>
      <c r="H143" s="195">
        <v>0.91</v>
      </c>
      <c r="I143" s="196"/>
      <c r="J143" s="197">
        <f>ROUND(I143*H143,2)</f>
        <v>0</v>
      </c>
      <c r="K143" s="193" t="s">
        <v>174</v>
      </c>
      <c r="L143" s="60"/>
      <c r="M143" s="198" t="s">
        <v>21</v>
      </c>
      <c r="N143" s="199" t="s">
        <v>42</v>
      </c>
      <c r="O143" s="41"/>
      <c r="P143" s="200">
        <f>O143*H143</f>
        <v>0</v>
      </c>
      <c r="Q143" s="200">
        <v>1.04881</v>
      </c>
      <c r="R143" s="200">
        <f>Q143*H143</f>
        <v>0.95441710000000002</v>
      </c>
      <c r="S143" s="200">
        <v>0</v>
      </c>
      <c r="T143" s="201">
        <f>S143*H143</f>
        <v>0</v>
      </c>
      <c r="AR143" s="23" t="s">
        <v>175</v>
      </c>
      <c r="AT143" s="23" t="s">
        <v>170</v>
      </c>
      <c r="AU143" s="23" t="s">
        <v>81</v>
      </c>
      <c r="AY143" s="23" t="s">
        <v>168</v>
      </c>
      <c r="BE143" s="202">
        <f>IF(N143="základní",J143,0)</f>
        <v>0</v>
      </c>
      <c r="BF143" s="202">
        <f>IF(N143="snížená",J143,0)</f>
        <v>0</v>
      </c>
      <c r="BG143" s="202">
        <f>IF(N143="zákl. přenesená",J143,0)</f>
        <v>0</v>
      </c>
      <c r="BH143" s="202">
        <f>IF(N143="sníž. přenesená",J143,0)</f>
        <v>0</v>
      </c>
      <c r="BI143" s="202">
        <f>IF(N143="nulová",J143,0)</f>
        <v>0</v>
      </c>
      <c r="BJ143" s="23" t="s">
        <v>79</v>
      </c>
      <c r="BK143" s="202">
        <f>ROUND(I143*H143,2)</f>
        <v>0</v>
      </c>
      <c r="BL143" s="23" t="s">
        <v>175</v>
      </c>
      <c r="BM143" s="23" t="s">
        <v>898</v>
      </c>
    </row>
    <row r="144" spans="2:65" s="1" customFormat="1" ht="25.5" customHeight="1">
      <c r="B144" s="40"/>
      <c r="C144" s="191" t="s">
        <v>312</v>
      </c>
      <c r="D144" s="191" t="s">
        <v>170</v>
      </c>
      <c r="E144" s="192" t="s">
        <v>896</v>
      </c>
      <c r="F144" s="193" t="s">
        <v>897</v>
      </c>
      <c r="G144" s="194" t="s">
        <v>235</v>
      </c>
      <c r="H144" s="195">
        <v>1.59</v>
      </c>
      <c r="I144" s="196"/>
      <c r="J144" s="197">
        <f>ROUND(I144*H144,2)</f>
        <v>0</v>
      </c>
      <c r="K144" s="193" t="s">
        <v>174</v>
      </c>
      <c r="L144" s="60"/>
      <c r="M144" s="198" t="s">
        <v>21</v>
      </c>
      <c r="N144" s="199" t="s">
        <v>42</v>
      </c>
      <c r="O144" s="41"/>
      <c r="P144" s="200">
        <f>O144*H144</f>
        <v>0</v>
      </c>
      <c r="Q144" s="200">
        <v>1.04881</v>
      </c>
      <c r="R144" s="200">
        <f>Q144*H144</f>
        <v>1.6676079000000001</v>
      </c>
      <c r="S144" s="200">
        <v>0</v>
      </c>
      <c r="T144" s="201">
        <f>S144*H144</f>
        <v>0</v>
      </c>
      <c r="AR144" s="23" t="s">
        <v>175</v>
      </c>
      <c r="AT144" s="23" t="s">
        <v>170</v>
      </c>
      <c r="AU144" s="23" t="s">
        <v>81</v>
      </c>
      <c r="AY144" s="23" t="s">
        <v>168</v>
      </c>
      <c r="BE144" s="202">
        <f>IF(N144="základní",J144,0)</f>
        <v>0</v>
      </c>
      <c r="BF144" s="202">
        <f>IF(N144="snížená",J144,0)</f>
        <v>0</v>
      </c>
      <c r="BG144" s="202">
        <f>IF(N144="zákl. přenesená",J144,0)</f>
        <v>0</v>
      </c>
      <c r="BH144" s="202">
        <f>IF(N144="sníž. přenesená",J144,0)</f>
        <v>0</v>
      </c>
      <c r="BI144" s="202">
        <f>IF(N144="nulová",J144,0)</f>
        <v>0</v>
      </c>
      <c r="BJ144" s="23" t="s">
        <v>79</v>
      </c>
      <c r="BK144" s="202">
        <f>ROUND(I144*H144,2)</f>
        <v>0</v>
      </c>
      <c r="BL144" s="23" t="s">
        <v>175</v>
      </c>
      <c r="BM144" s="23" t="s">
        <v>899</v>
      </c>
    </row>
    <row r="145" spans="2:65" s="10" customFormat="1" ht="29.85" customHeight="1">
      <c r="B145" s="175"/>
      <c r="C145" s="176"/>
      <c r="D145" s="177" t="s">
        <v>70</v>
      </c>
      <c r="E145" s="189" t="s">
        <v>355</v>
      </c>
      <c r="F145" s="189" t="s">
        <v>356</v>
      </c>
      <c r="G145" s="176"/>
      <c r="H145" s="176"/>
      <c r="I145" s="179"/>
      <c r="J145" s="190">
        <f>BK145</f>
        <v>0</v>
      </c>
      <c r="K145" s="176"/>
      <c r="L145" s="181"/>
      <c r="M145" s="182"/>
      <c r="N145" s="183"/>
      <c r="O145" s="183"/>
      <c r="P145" s="184">
        <f>SUM(P146:P147)</f>
        <v>0</v>
      </c>
      <c r="Q145" s="183"/>
      <c r="R145" s="184">
        <f>SUM(R146:R147)</f>
        <v>0</v>
      </c>
      <c r="S145" s="183"/>
      <c r="T145" s="185">
        <f>SUM(T146:T147)</f>
        <v>0</v>
      </c>
      <c r="AR145" s="186" t="s">
        <v>79</v>
      </c>
      <c r="AT145" s="187" t="s">
        <v>70</v>
      </c>
      <c r="AU145" s="187" t="s">
        <v>79</v>
      </c>
      <c r="AY145" s="186" t="s">
        <v>168</v>
      </c>
      <c r="BK145" s="188">
        <f>SUM(BK146:BK147)</f>
        <v>0</v>
      </c>
    </row>
    <row r="146" spans="2:65" s="1" customFormat="1" ht="51" customHeight="1">
      <c r="B146" s="40"/>
      <c r="C146" s="191" t="s">
        <v>319</v>
      </c>
      <c r="D146" s="191" t="s">
        <v>170</v>
      </c>
      <c r="E146" s="192" t="s">
        <v>900</v>
      </c>
      <c r="F146" s="193" t="s">
        <v>901</v>
      </c>
      <c r="G146" s="194" t="s">
        <v>235</v>
      </c>
      <c r="H146" s="195">
        <v>219</v>
      </c>
      <c r="I146" s="196"/>
      <c r="J146" s="197">
        <f>ROUND(I146*H146,2)</f>
        <v>0</v>
      </c>
      <c r="K146" s="193" t="s">
        <v>174</v>
      </c>
      <c r="L146" s="60"/>
      <c r="M146" s="198" t="s">
        <v>21</v>
      </c>
      <c r="N146" s="199" t="s">
        <v>42</v>
      </c>
      <c r="O146" s="41"/>
      <c r="P146" s="200">
        <f>O146*H146</f>
        <v>0</v>
      </c>
      <c r="Q146" s="200">
        <v>0</v>
      </c>
      <c r="R146" s="200">
        <f>Q146*H146</f>
        <v>0</v>
      </c>
      <c r="S146" s="200">
        <v>0</v>
      </c>
      <c r="T146" s="201">
        <f>S146*H146</f>
        <v>0</v>
      </c>
      <c r="AR146" s="23" t="s">
        <v>175</v>
      </c>
      <c r="AT146" s="23" t="s">
        <v>170</v>
      </c>
      <c r="AU146" s="23" t="s">
        <v>81</v>
      </c>
      <c r="AY146" s="23" t="s">
        <v>168</v>
      </c>
      <c r="BE146" s="202">
        <f>IF(N146="základní",J146,0)</f>
        <v>0</v>
      </c>
      <c r="BF146" s="202">
        <f>IF(N146="snížená",J146,0)</f>
        <v>0</v>
      </c>
      <c r="BG146" s="202">
        <f>IF(N146="zákl. přenesená",J146,0)</f>
        <v>0</v>
      </c>
      <c r="BH146" s="202">
        <f>IF(N146="sníž. přenesená",J146,0)</f>
        <v>0</v>
      </c>
      <c r="BI146" s="202">
        <f>IF(N146="nulová",J146,0)</f>
        <v>0</v>
      </c>
      <c r="BJ146" s="23" t="s">
        <v>79</v>
      </c>
      <c r="BK146" s="202">
        <f>ROUND(I146*H146,2)</f>
        <v>0</v>
      </c>
      <c r="BL146" s="23" t="s">
        <v>175</v>
      </c>
      <c r="BM146" s="23" t="s">
        <v>902</v>
      </c>
    </row>
    <row r="147" spans="2:65" s="1" customFormat="1" ht="81">
      <c r="B147" s="40"/>
      <c r="C147" s="62"/>
      <c r="D147" s="203" t="s">
        <v>177</v>
      </c>
      <c r="E147" s="62"/>
      <c r="F147" s="204" t="s">
        <v>560</v>
      </c>
      <c r="G147" s="62"/>
      <c r="H147" s="62"/>
      <c r="I147" s="162"/>
      <c r="J147" s="62"/>
      <c r="K147" s="62"/>
      <c r="L147" s="60"/>
      <c r="M147" s="205"/>
      <c r="N147" s="41"/>
      <c r="O147" s="41"/>
      <c r="P147" s="41"/>
      <c r="Q147" s="41"/>
      <c r="R147" s="41"/>
      <c r="S147" s="41"/>
      <c r="T147" s="77"/>
      <c r="AT147" s="23" t="s">
        <v>177</v>
      </c>
      <c r="AU147" s="23" t="s">
        <v>81</v>
      </c>
    </row>
    <row r="148" spans="2:65" s="10" customFormat="1" ht="37.35" customHeight="1">
      <c r="B148" s="175"/>
      <c r="C148" s="176"/>
      <c r="D148" s="177" t="s">
        <v>70</v>
      </c>
      <c r="E148" s="178" t="s">
        <v>561</v>
      </c>
      <c r="F148" s="178" t="s">
        <v>562</v>
      </c>
      <c r="G148" s="176"/>
      <c r="H148" s="176"/>
      <c r="I148" s="179"/>
      <c r="J148" s="180">
        <f>BK148</f>
        <v>0</v>
      </c>
      <c r="K148" s="176"/>
      <c r="L148" s="181"/>
      <c r="M148" s="182"/>
      <c r="N148" s="183"/>
      <c r="O148" s="183"/>
      <c r="P148" s="184">
        <f>P149+P156+P161</f>
        <v>0</v>
      </c>
      <c r="Q148" s="183"/>
      <c r="R148" s="184">
        <f>R149+R156+R161</f>
        <v>2.0306286</v>
      </c>
      <c r="S148" s="183"/>
      <c r="T148" s="185">
        <f>T149+T156+T161</f>
        <v>0</v>
      </c>
      <c r="AR148" s="186" t="s">
        <v>81</v>
      </c>
      <c r="AT148" s="187" t="s">
        <v>70</v>
      </c>
      <c r="AU148" s="187" t="s">
        <v>71</v>
      </c>
      <c r="AY148" s="186" t="s">
        <v>168</v>
      </c>
      <c r="BK148" s="188">
        <f>BK149+BK156+BK161</f>
        <v>0</v>
      </c>
    </row>
    <row r="149" spans="2:65" s="10" customFormat="1" ht="19.899999999999999" customHeight="1">
      <c r="B149" s="175"/>
      <c r="C149" s="176"/>
      <c r="D149" s="177" t="s">
        <v>70</v>
      </c>
      <c r="E149" s="189" t="s">
        <v>669</v>
      </c>
      <c r="F149" s="189" t="s">
        <v>670</v>
      </c>
      <c r="G149" s="176"/>
      <c r="H149" s="176"/>
      <c r="I149" s="179"/>
      <c r="J149" s="190">
        <f>BK149</f>
        <v>0</v>
      </c>
      <c r="K149" s="176"/>
      <c r="L149" s="181"/>
      <c r="M149" s="182"/>
      <c r="N149" s="183"/>
      <c r="O149" s="183"/>
      <c r="P149" s="184">
        <f>SUM(P150:P155)</f>
        <v>0</v>
      </c>
      <c r="Q149" s="183"/>
      <c r="R149" s="184">
        <f>SUM(R150:R155)</f>
        <v>1.9505000000000001</v>
      </c>
      <c r="S149" s="183"/>
      <c r="T149" s="185">
        <f>SUM(T150:T155)</f>
        <v>0</v>
      </c>
      <c r="AR149" s="186" t="s">
        <v>81</v>
      </c>
      <c r="AT149" s="187" t="s">
        <v>70</v>
      </c>
      <c r="AU149" s="187" t="s">
        <v>79</v>
      </c>
      <c r="AY149" s="186" t="s">
        <v>168</v>
      </c>
      <c r="BK149" s="188">
        <f>SUM(BK150:BK155)</f>
        <v>0</v>
      </c>
    </row>
    <row r="150" spans="2:65" s="1" customFormat="1" ht="16.5" customHeight="1">
      <c r="B150" s="40"/>
      <c r="C150" s="191" t="s">
        <v>324</v>
      </c>
      <c r="D150" s="191" t="s">
        <v>170</v>
      </c>
      <c r="E150" s="192" t="s">
        <v>903</v>
      </c>
      <c r="F150" s="193" t="s">
        <v>904</v>
      </c>
      <c r="G150" s="194" t="s">
        <v>173</v>
      </c>
      <c r="H150" s="195">
        <v>43.7</v>
      </c>
      <c r="I150" s="196"/>
      <c r="J150" s="197">
        <f>ROUND(I150*H150,2)</f>
        <v>0</v>
      </c>
      <c r="K150" s="193" t="s">
        <v>174</v>
      </c>
      <c r="L150" s="60"/>
      <c r="M150" s="198" t="s">
        <v>21</v>
      </c>
      <c r="N150" s="199" t="s">
        <v>42</v>
      </c>
      <c r="O150" s="41"/>
      <c r="P150" s="200">
        <f>O150*H150</f>
        <v>0</v>
      </c>
      <c r="Q150" s="200">
        <v>0</v>
      </c>
      <c r="R150" s="200">
        <f>Q150*H150</f>
        <v>0</v>
      </c>
      <c r="S150" s="200">
        <v>0</v>
      </c>
      <c r="T150" s="201">
        <f>S150*H150</f>
        <v>0</v>
      </c>
      <c r="AR150" s="23" t="s">
        <v>427</v>
      </c>
      <c r="AT150" s="23" t="s">
        <v>170</v>
      </c>
      <c r="AU150" s="23" t="s">
        <v>81</v>
      </c>
      <c r="AY150" s="23" t="s">
        <v>168</v>
      </c>
      <c r="BE150" s="202">
        <f>IF(N150="základní",J150,0)</f>
        <v>0</v>
      </c>
      <c r="BF150" s="202">
        <f>IF(N150="snížená",J150,0)</f>
        <v>0</v>
      </c>
      <c r="BG150" s="202">
        <f>IF(N150="zákl. přenesená",J150,0)</f>
        <v>0</v>
      </c>
      <c r="BH150" s="202">
        <f>IF(N150="sníž. přenesená",J150,0)</f>
        <v>0</v>
      </c>
      <c r="BI150" s="202">
        <f>IF(N150="nulová",J150,0)</f>
        <v>0</v>
      </c>
      <c r="BJ150" s="23" t="s">
        <v>79</v>
      </c>
      <c r="BK150" s="202">
        <f>ROUND(I150*H150,2)</f>
        <v>0</v>
      </c>
      <c r="BL150" s="23" t="s">
        <v>427</v>
      </c>
      <c r="BM150" s="23" t="s">
        <v>905</v>
      </c>
    </row>
    <row r="151" spans="2:65" s="1" customFormat="1" ht="81">
      <c r="B151" s="40"/>
      <c r="C151" s="62"/>
      <c r="D151" s="203" t="s">
        <v>177</v>
      </c>
      <c r="E151" s="62"/>
      <c r="F151" s="204" t="s">
        <v>906</v>
      </c>
      <c r="G151" s="62"/>
      <c r="H151" s="62"/>
      <c r="I151" s="162"/>
      <c r="J151" s="62"/>
      <c r="K151" s="62"/>
      <c r="L151" s="60"/>
      <c r="M151" s="205"/>
      <c r="N151" s="41"/>
      <c r="O151" s="41"/>
      <c r="P151" s="41"/>
      <c r="Q151" s="41"/>
      <c r="R151" s="41"/>
      <c r="S151" s="41"/>
      <c r="T151" s="77"/>
      <c r="AT151" s="23" t="s">
        <v>177</v>
      </c>
      <c r="AU151" s="23" t="s">
        <v>81</v>
      </c>
    </row>
    <row r="152" spans="2:65" s="1" customFormat="1" ht="16.5" customHeight="1">
      <c r="B152" s="40"/>
      <c r="C152" s="228" t="s">
        <v>329</v>
      </c>
      <c r="D152" s="228" t="s">
        <v>260</v>
      </c>
      <c r="E152" s="229" t="s">
        <v>907</v>
      </c>
      <c r="F152" s="230" t="s">
        <v>908</v>
      </c>
      <c r="G152" s="231" t="s">
        <v>205</v>
      </c>
      <c r="H152" s="232">
        <v>1.31</v>
      </c>
      <c r="I152" s="233"/>
      <c r="J152" s="234">
        <f>ROUND(I152*H152,2)</f>
        <v>0</v>
      </c>
      <c r="K152" s="230" t="s">
        <v>174</v>
      </c>
      <c r="L152" s="235"/>
      <c r="M152" s="236" t="s">
        <v>21</v>
      </c>
      <c r="N152" s="237" t="s">
        <v>42</v>
      </c>
      <c r="O152" s="41"/>
      <c r="P152" s="200">
        <f>O152*H152</f>
        <v>0</v>
      </c>
      <c r="Q152" s="200">
        <v>0.55000000000000004</v>
      </c>
      <c r="R152" s="200">
        <f>Q152*H152</f>
        <v>0.72050000000000014</v>
      </c>
      <c r="S152" s="200">
        <v>0</v>
      </c>
      <c r="T152" s="201">
        <f>S152*H152</f>
        <v>0</v>
      </c>
      <c r="AR152" s="23" t="s">
        <v>208</v>
      </c>
      <c r="AT152" s="23" t="s">
        <v>260</v>
      </c>
      <c r="AU152" s="23" t="s">
        <v>81</v>
      </c>
      <c r="AY152" s="23" t="s">
        <v>168</v>
      </c>
      <c r="BE152" s="202">
        <f>IF(N152="základní",J152,0)</f>
        <v>0</v>
      </c>
      <c r="BF152" s="202">
        <f>IF(N152="snížená",J152,0)</f>
        <v>0</v>
      </c>
      <c r="BG152" s="202">
        <f>IF(N152="zákl. přenesená",J152,0)</f>
        <v>0</v>
      </c>
      <c r="BH152" s="202">
        <f>IF(N152="sníž. přenesená",J152,0)</f>
        <v>0</v>
      </c>
      <c r="BI152" s="202">
        <f>IF(N152="nulová",J152,0)</f>
        <v>0</v>
      </c>
      <c r="BJ152" s="23" t="s">
        <v>79</v>
      </c>
      <c r="BK152" s="202">
        <f>ROUND(I152*H152,2)</f>
        <v>0</v>
      </c>
      <c r="BL152" s="23" t="s">
        <v>175</v>
      </c>
      <c r="BM152" s="23" t="s">
        <v>909</v>
      </c>
    </row>
    <row r="153" spans="2:65" s="1" customFormat="1" ht="38.25" customHeight="1">
      <c r="B153" s="40"/>
      <c r="C153" s="191" t="s">
        <v>334</v>
      </c>
      <c r="D153" s="191" t="s">
        <v>170</v>
      </c>
      <c r="E153" s="192" t="s">
        <v>702</v>
      </c>
      <c r="F153" s="193" t="s">
        <v>703</v>
      </c>
      <c r="G153" s="194" t="s">
        <v>235</v>
      </c>
      <c r="H153" s="195">
        <v>0.73</v>
      </c>
      <c r="I153" s="196"/>
      <c r="J153" s="197">
        <f>ROUND(I153*H153,2)</f>
        <v>0</v>
      </c>
      <c r="K153" s="193" t="s">
        <v>174</v>
      </c>
      <c r="L153" s="60"/>
      <c r="M153" s="198" t="s">
        <v>21</v>
      </c>
      <c r="N153" s="199" t="s">
        <v>42</v>
      </c>
      <c r="O153" s="41"/>
      <c r="P153" s="200">
        <f>O153*H153</f>
        <v>0</v>
      </c>
      <c r="Q153" s="200">
        <v>0</v>
      </c>
      <c r="R153" s="200">
        <f>Q153*H153</f>
        <v>0</v>
      </c>
      <c r="S153" s="200">
        <v>0</v>
      </c>
      <c r="T153" s="201">
        <f>S153*H153</f>
        <v>0</v>
      </c>
      <c r="AR153" s="23" t="s">
        <v>427</v>
      </c>
      <c r="AT153" s="23" t="s">
        <v>170</v>
      </c>
      <c r="AU153" s="23" t="s">
        <v>81</v>
      </c>
      <c r="AY153" s="23" t="s">
        <v>168</v>
      </c>
      <c r="BE153" s="202">
        <f>IF(N153="základní",J153,0)</f>
        <v>0</v>
      </c>
      <c r="BF153" s="202">
        <f>IF(N153="snížená",J153,0)</f>
        <v>0</v>
      </c>
      <c r="BG153" s="202">
        <f>IF(N153="zákl. přenesená",J153,0)</f>
        <v>0</v>
      </c>
      <c r="BH153" s="202">
        <f>IF(N153="sníž. přenesená",J153,0)</f>
        <v>0</v>
      </c>
      <c r="BI153" s="202">
        <f>IF(N153="nulová",J153,0)</f>
        <v>0</v>
      </c>
      <c r="BJ153" s="23" t="s">
        <v>79</v>
      </c>
      <c r="BK153" s="202">
        <f>ROUND(I153*H153,2)</f>
        <v>0</v>
      </c>
      <c r="BL153" s="23" t="s">
        <v>427</v>
      </c>
      <c r="BM153" s="23" t="s">
        <v>910</v>
      </c>
    </row>
    <row r="154" spans="2:65" s="1" customFormat="1" ht="121.5">
      <c r="B154" s="40"/>
      <c r="C154" s="62"/>
      <c r="D154" s="203" t="s">
        <v>177</v>
      </c>
      <c r="E154" s="62"/>
      <c r="F154" s="204" t="s">
        <v>705</v>
      </c>
      <c r="G154" s="62"/>
      <c r="H154" s="62"/>
      <c r="I154" s="162"/>
      <c r="J154" s="62"/>
      <c r="K154" s="62"/>
      <c r="L154" s="60"/>
      <c r="M154" s="205"/>
      <c r="N154" s="41"/>
      <c r="O154" s="41"/>
      <c r="P154" s="41"/>
      <c r="Q154" s="41"/>
      <c r="R154" s="41"/>
      <c r="S154" s="41"/>
      <c r="T154" s="77"/>
      <c r="AT154" s="23" t="s">
        <v>177</v>
      </c>
      <c r="AU154" s="23" t="s">
        <v>81</v>
      </c>
    </row>
    <row r="155" spans="2:65" s="1" customFormat="1" ht="16.5" customHeight="1">
      <c r="B155" s="40"/>
      <c r="C155" s="228" t="s">
        <v>339</v>
      </c>
      <c r="D155" s="228" t="s">
        <v>260</v>
      </c>
      <c r="E155" s="229" t="s">
        <v>911</v>
      </c>
      <c r="F155" s="230" t="s">
        <v>912</v>
      </c>
      <c r="G155" s="231" t="s">
        <v>235</v>
      </c>
      <c r="H155" s="232">
        <v>1.23</v>
      </c>
      <c r="I155" s="233"/>
      <c r="J155" s="234">
        <f>ROUND(I155*H155,2)</f>
        <v>0</v>
      </c>
      <c r="K155" s="230" t="s">
        <v>174</v>
      </c>
      <c r="L155" s="235"/>
      <c r="M155" s="236" t="s">
        <v>21</v>
      </c>
      <c r="N155" s="237" t="s">
        <v>42</v>
      </c>
      <c r="O155" s="41"/>
      <c r="P155" s="200">
        <f>O155*H155</f>
        <v>0</v>
      </c>
      <c r="Q155" s="200">
        <v>1</v>
      </c>
      <c r="R155" s="200">
        <f>Q155*H155</f>
        <v>1.23</v>
      </c>
      <c r="S155" s="200">
        <v>0</v>
      </c>
      <c r="T155" s="201">
        <f>S155*H155</f>
        <v>0</v>
      </c>
      <c r="AR155" s="23" t="s">
        <v>329</v>
      </c>
      <c r="AT155" s="23" t="s">
        <v>260</v>
      </c>
      <c r="AU155" s="23" t="s">
        <v>81</v>
      </c>
      <c r="AY155" s="23" t="s">
        <v>168</v>
      </c>
      <c r="BE155" s="202">
        <f>IF(N155="základní",J155,0)</f>
        <v>0</v>
      </c>
      <c r="BF155" s="202">
        <f>IF(N155="snížená",J155,0)</f>
        <v>0</v>
      </c>
      <c r="BG155" s="202">
        <f>IF(N155="zákl. přenesená",J155,0)</f>
        <v>0</v>
      </c>
      <c r="BH155" s="202">
        <f>IF(N155="sníž. přenesená",J155,0)</f>
        <v>0</v>
      </c>
      <c r="BI155" s="202">
        <f>IF(N155="nulová",J155,0)</f>
        <v>0</v>
      </c>
      <c r="BJ155" s="23" t="s">
        <v>79</v>
      </c>
      <c r="BK155" s="202">
        <f>ROUND(I155*H155,2)</f>
        <v>0</v>
      </c>
      <c r="BL155" s="23" t="s">
        <v>427</v>
      </c>
      <c r="BM155" s="23" t="s">
        <v>913</v>
      </c>
    </row>
    <row r="156" spans="2:65" s="10" customFormat="1" ht="29.85" customHeight="1">
      <c r="B156" s="175"/>
      <c r="C156" s="176"/>
      <c r="D156" s="177" t="s">
        <v>70</v>
      </c>
      <c r="E156" s="189" t="s">
        <v>914</v>
      </c>
      <c r="F156" s="189" t="s">
        <v>915</v>
      </c>
      <c r="G156" s="176"/>
      <c r="H156" s="176"/>
      <c r="I156" s="179"/>
      <c r="J156" s="190">
        <f>BK156</f>
        <v>0</v>
      </c>
      <c r="K156" s="176"/>
      <c r="L156" s="181"/>
      <c r="M156" s="182"/>
      <c r="N156" s="183"/>
      <c r="O156" s="183"/>
      <c r="P156" s="184">
        <f>SUM(P157:P160)</f>
        <v>0</v>
      </c>
      <c r="Q156" s="183"/>
      <c r="R156" s="184">
        <f>SUM(R157:R160)</f>
        <v>9.8010000000000007E-3</v>
      </c>
      <c r="S156" s="183"/>
      <c r="T156" s="185">
        <f>SUM(T157:T160)</f>
        <v>0</v>
      </c>
      <c r="AR156" s="186" t="s">
        <v>81</v>
      </c>
      <c r="AT156" s="187" t="s">
        <v>70</v>
      </c>
      <c r="AU156" s="187" t="s">
        <v>79</v>
      </c>
      <c r="AY156" s="186" t="s">
        <v>168</v>
      </c>
      <c r="BK156" s="188">
        <f>SUM(BK157:BK160)</f>
        <v>0</v>
      </c>
    </row>
    <row r="157" spans="2:65" s="1" customFormat="1" ht="25.5" customHeight="1">
      <c r="B157" s="40"/>
      <c r="C157" s="191" t="s">
        <v>344</v>
      </c>
      <c r="D157" s="191" t="s">
        <v>170</v>
      </c>
      <c r="E157" s="192" t="s">
        <v>916</v>
      </c>
      <c r="F157" s="193" t="s">
        <v>917</v>
      </c>
      <c r="G157" s="194" t="s">
        <v>195</v>
      </c>
      <c r="H157" s="195">
        <v>163.35</v>
      </c>
      <c r="I157" s="196"/>
      <c r="J157" s="197">
        <f>ROUND(I157*H157,2)</f>
        <v>0</v>
      </c>
      <c r="K157" s="193" t="s">
        <v>174</v>
      </c>
      <c r="L157" s="60"/>
      <c r="M157" s="198" t="s">
        <v>21</v>
      </c>
      <c r="N157" s="199" t="s">
        <v>42</v>
      </c>
      <c r="O157" s="41"/>
      <c r="P157" s="200">
        <f>O157*H157</f>
        <v>0</v>
      </c>
      <c r="Q157" s="200">
        <v>6.0000000000000002E-5</v>
      </c>
      <c r="R157" s="200">
        <f>Q157*H157</f>
        <v>9.8010000000000007E-3</v>
      </c>
      <c r="S157" s="200">
        <v>0</v>
      </c>
      <c r="T157" s="201">
        <f>S157*H157</f>
        <v>0</v>
      </c>
      <c r="AR157" s="23" t="s">
        <v>427</v>
      </c>
      <c r="AT157" s="23" t="s">
        <v>170</v>
      </c>
      <c r="AU157" s="23" t="s">
        <v>81</v>
      </c>
      <c r="AY157" s="23" t="s">
        <v>168</v>
      </c>
      <c r="BE157" s="202">
        <f>IF(N157="základní",J157,0)</f>
        <v>0</v>
      </c>
      <c r="BF157" s="202">
        <f>IF(N157="snížená",J157,0)</f>
        <v>0</v>
      </c>
      <c r="BG157" s="202">
        <f>IF(N157="zákl. přenesená",J157,0)</f>
        <v>0</v>
      </c>
      <c r="BH157" s="202">
        <f>IF(N157="sníž. přenesená",J157,0)</f>
        <v>0</v>
      </c>
      <c r="BI157" s="202">
        <f>IF(N157="nulová",J157,0)</f>
        <v>0</v>
      </c>
      <c r="BJ157" s="23" t="s">
        <v>79</v>
      </c>
      <c r="BK157" s="202">
        <f>ROUND(I157*H157,2)</f>
        <v>0</v>
      </c>
      <c r="BL157" s="23" t="s">
        <v>427</v>
      </c>
      <c r="BM157" s="23" t="s">
        <v>918</v>
      </c>
    </row>
    <row r="158" spans="2:65" s="1" customFormat="1" ht="121.5">
      <c r="B158" s="40"/>
      <c r="C158" s="62"/>
      <c r="D158" s="203" t="s">
        <v>177</v>
      </c>
      <c r="E158" s="62"/>
      <c r="F158" s="204" t="s">
        <v>919</v>
      </c>
      <c r="G158" s="62"/>
      <c r="H158" s="62"/>
      <c r="I158" s="162"/>
      <c r="J158" s="62"/>
      <c r="K158" s="62"/>
      <c r="L158" s="60"/>
      <c r="M158" s="205"/>
      <c r="N158" s="41"/>
      <c r="O158" s="41"/>
      <c r="P158" s="41"/>
      <c r="Q158" s="41"/>
      <c r="R158" s="41"/>
      <c r="S158" s="41"/>
      <c r="T158" s="77"/>
      <c r="AT158" s="23" t="s">
        <v>177</v>
      </c>
      <c r="AU158" s="23" t="s">
        <v>81</v>
      </c>
    </row>
    <row r="159" spans="2:65" s="1" customFormat="1" ht="38.25" customHeight="1">
      <c r="B159" s="40"/>
      <c r="C159" s="191" t="s">
        <v>348</v>
      </c>
      <c r="D159" s="191" t="s">
        <v>170</v>
      </c>
      <c r="E159" s="192" t="s">
        <v>920</v>
      </c>
      <c r="F159" s="193" t="s">
        <v>921</v>
      </c>
      <c r="G159" s="194" t="s">
        <v>235</v>
      </c>
      <c r="H159" s="195">
        <v>1.24</v>
      </c>
      <c r="I159" s="196"/>
      <c r="J159" s="197">
        <f>ROUND(I159*H159,2)</f>
        <v>0</v>
      </c>
      <c r="K159" s="193" t="s">
        <v>174</v>
      </c>
      <c r="L159" s="60"/>
      <c r="M159" s="198" t="s">
        <v>21</v>
      </c>
      <c r="N159" s="199" t="s">
        <v>42</v>
      </c>
      <c r="O159" s="41"/>
      <c r="P159" s="200">
        <f>O159*H159</f>
        <v>0</v>
      </c>
      <c r="Q159" s="200">
        <v>0</v>
      </c>
      <c r="R159" s="200">
        <f>Q159*H159</f>
        <v>0</v>
      </c>
      <c r="S159" s="200">
        <v>0</v>
      </c>
      <c r="T159" s="201">
        <f>S159*H159</f>
        <v>0</v>
      </c>
      <c r="AR159" s="23" t="s">
        <v>427</v>
      </c>
      <c r="AT159" s="23" t="s">
        <v>170</v>
      </c>
      <c r="AU159" s="23" t="s">
        <v>81</v>
      </c>
      <c r="AY159" s="23" t="s">
        <v>168</v>
      </c>
      <c r="BE159" s="202">
        <f>IF(N159="základní",J159,0)</f>
        <v>0</v>
      </c>
      <c r="BF159" s="202">
        <f>IF(N159="snížená",J159,0)</f>
        <v>0</v>
      </c>
      <c r="BG159" s="202">
        <f>IF(N159="zákl. přenesená",J159,0)</f>
        <v>0</v>
      </c>
      <c r="BH159" s="202">
        <f>IF(N159="sníž. přenesená",J159,0)</f>
        <v>0</v>
      </c>
      <c r="BI159" s="202">
        <f>IF(N159="nulová",J159,0)</f>
        <v>0</v>
      </c>
      <c r="BJ159" s="23" t="s">
        <v>79</v>
      </c>
      <c r="BK159" s="202">
        <f>ROUND(I159*H159,2)</f>
        <v>0</v>
      </c>
      <c r="BL159" s="23" t="s">
        <v>427</v>
      </c>
      <c r="BM159" s="23" t="s">
        <v>922</v>
      </c>
    </row>
    <row r="160" spans="2:65" s="1" customFormat="1" ht="121.5">
      <c r="B160" s="40"/>
      <c r="C160" s="62"/>
      <c r="D160" s="203" t="s">
        <v>177</v>
      </c>
      <c r="E160" s="62"/>
      <c r="F160" s="204" t="s">
        <v>923</v>
      </c>
      <c r="G160" s="62"/>
      <c r="H160" s="62"/>
      <c r="I160" s="162"/>
      <c r="J160" s="62"/>
      <c r="K160" s="62"/>
      <c r="L160" s="60"/>
      <c r="M160" s="205"/>
      <c r="N160" s="41"/>
      <c r="O160" s="41"/>
      <c r="P160" s="41"/>
      <c r="Q160" s="41"/>
      <c r="R160" s="41"/>
      <c r="S160" s="41"/>
      <c r="T160" s="77"/>
      <c r="AT160" s="23" t="s">
        <v>177</v>
      </c>
      <c r="AU160" s="23" t="s">
        <v>81</v>
      </c>
    </row>
    <row r="161" spans="2:65" s="10" customFormat="1" ht="29.85" customHeight="1">
      <c r="B161" s="175"/>
      <c r="C161" s="176"/>
      <c r="D161" s="177" t="s">
        <v>70</v>
      </c>
      <c r="E161" s="189" t="s">
        <v>924</v>
      </c>
      <c r="F161" s="189" t="s">
        <v>925</v>
      </c>
      <c r="G161" s="176"/>
      <c r="H161" s="176"/>
      <c r="I161" s="179"/>
      <c r="J161" s="190">
        <f>BK161</f>
        <v>0</v>
      </c>
      <c r="K161" s="176"/>
      <c r="L161" s="181"/>
      <c r="M161" s="182"/>
      <c r="N161" s="183"/>
      <c r="O161" s="183"/>
      <c r="P161" s="184">
        <f>SUM(P162:P164)</f>
        <v>0</v>
      </c>
      <c r="Q161" s="183"/>
      <c r="R161" s="184">
        <f>SUM(R162:R164)</f>
        <v>7.0327600000000004E-2</v>
      </c>
      <c r="S161" s="183"/>
      <c r="T161" s="185">
        <f>SUM(T162:T164)</f>
        <v>0</v>
      </c>
      <c r="AR161" s="186" t="s">
        <v>81</v>
      </c>
      <c r="AT161" s="187" t="s">
        <v>70</v>
      </c>
      <c r="AU161" s="187" t="s">
        <v>79</v>
      </c>
      <c r="AY161" s="186" t="s">
        <v>168</v>
      </c>
      <c r="BK161" s="188">
        <f>SUM(BK162:BK164)</f>
        <v>0</v>
      </c>
    </row>
    <row r="162" spans="2:65" s="1" customFormat="1" ht="16.5" customHeight="1">
      <c r="B162" s="40"/>
      <c r="C162" s="191" t="s">
        <v>352</v>
      </c>
      <c r="D162" s="191" t="s">
        <v>170</v>
      </c>
      <c r="E162" s="192" t="s">
        <v>926</v>
      </c>
      <c r="F162" s="193" t="s">
        <v>927</v>
      </c>
      <c r="G162" s="194" t="s">
        <v>173</v>
      </c>
      <c r="H162" s="195">
        <v>87.4</v>
      </c>
      <c r="I162" s="196"/>
      <c r="J162" s="197">
        <f>ROUND(I162*H162,2)</f>
        <v>0</v>
      </c>
      <c r="K162" s="193" t="s">
        <v>174</v>
      </c>
      <c r="L162" s="60"/>
      <c r="M162" s="198" t="s">
        <v>21</v>
      </c>
      <c r="N162" s="199" t="s">
        <v>42</v>
      </c>
      <c r="O162" s="41"/>
      <c r="P162" s="200">
        <f>O162*H162</f>
        <v>0</v>
      </c>
      <c r="Q162" s="200">
        <v>3.5E-4</v>
      </c>
      <c r="R162" s="200">
        <f>Q162*H162</f>
        <v>3.0590000000000003E-2</v>
      </c>
      <c r="S162" s="200">
        <v>0</v>
      </c>
      <c r="T162" s="201">
        <f>S162*H162</f>
        <v>0</v>
      </c>
      <c r="AR162" s="23" t="s">
        <v>427</v>
      </c>
      <c r="AT162" s="23" t="s">
        <v>170</v>
      </c>
      <c r="AU162" s="23" t="s">
        <v>81</v>
      </c>
      <c r="AY162" s="23" t="s">
        <v>168</v>
      </c>
      <c r="BE162" s="202">
        <f>IF(N162="základní",J162,0)</f>
        <v>0</v>
      </c>
      <c r="BF162" s="202">
        <f>IF(N162="snížená",J162,0)</f>
        <v>0</v>
      </c>
      <c r="BG162" s="202">
        <f>IF(N162="zákl. přenesená",J162,0)</f>
        <v>0</v>
      </c>
      <c r="BH162" s="202">
        <f>IF(N162="sníž. přenesená",J162,0)</f>
        <v>0</v>
      </c>
      <c r="BI162" s="202">
        <f>IF(N162="nulová",J162,0)</f>
        <v>0</v>
      </c>
      <c r="BJ162" s="23" t="s">
        <v>79</v>
      </c>
      <c r="BK162" s="202">
        <f>ROUND(I162*H162,2)</f>
        <v>0</v>
      </c>
      <c r="BL162" s="23" t="s">
        <v>427</v>
      </c>
      <c r="BM162" s="23" t="s">
        <v>928</v>
      </c>
    </row>
    <row r="163" spans="2:65" s="1" customFormat="1" ht="16.5" customHeight="1">
      <c r="B163" s="40"/>
      <c r="C163" s="191" t="s">
        <v>357</v>
      </c>
      <c r="D163" s="191" t="s">
        <v>170</v>
      </c>
      <c r="E163" s="192" t="s">
        <v>929</v>
      </c>
      <c r="F163" s="193" t="s">
        <v>930</v>
      </c>
      <c r="G163" s="194" t="s">
        <v>173</v>
      </c>
      <c r="H163" s="195">
        <v>87.4</v>
      </c>
      <c r="I163" s="196"/>
      <c r="J163" s="197">
        <f>ROUND(I163*H163,2)</f>
        <v>0</v>
      </c>
      <c r="K163" s="193" t="s">
        <v>21</v>
      </c>
      <c r="L163" s="60"/>
      <c r="M163" s="198" t="s">
        <v>21</v>
      </c>
      <c r="N163" s="199" t="s">
        <v>42</v>
      </c>
      <c r="O163" s="41"/>
      <c r="P163" s="200">
        <f>O163*H163</f>
        <v>0</v>
      </c>
      <c r="Q163" s="200">
        <v>1.3999999999999999E-4</v>
      </c>
      <c r="R163" s="200">
        <f>Q163*H163</f>
        <v>1.2236E-2</v>
      </c>
      <c r="S163" s="200">
        <v>0</v>
      </c>
      <c r="T163" s="201">
        <f>S163*H163</f>
        <v>0</v>
      </c>
      <c r="AR163" s="23" t="s">
        <v>427</v>
      </c>
      <c r="AT163" s="23" t="s">
        <v>170</v>
      </c>
      <c r="AU163" s="23" t="s">
        <v>81</v>
      </c>
      <c r="AY163" s="23" t="s">
        <v>168</v>
      </c>
      <c r="BE163" s="202">
        <f>IF(N163="základní",J163,0)</f>
        <v>0</v>
      </c>
      <c r="BF163" s="202">
        <f>IF(N163="snížená",J163,0)</f>
        <v>0</v>
      </c>
      <c r="BG163" s="202">
        <f>IF(N163="zákl. přenesená",J163,0)</f>
        <v>0</v>
      </c>
      <c r="BH163" s="202">
        <f>IF(N163="sníž. přenesená",J163,0)</f>
        <v>0</v>
      </c>
      <c r="BI163" s="202">
        <f>IF(N163="nulová",J163,0)</f>
        <v>0</v>
      </c>
      <c r="BJ163" s="23" t="s">
        <v>79</v>
      </c>
      <c r="BK163" s="202">
        <f>ROUND(I163*H163,2)</f>
        <v>0</v>
      </c>
      <c r="BL163" s="23" t="s">
        <v>427</v>
      </c>
      <c r="BM163" s="23" t="s">
        <v>931</v>
      </c>
    </row>
    <row r="164" spans="2:65" s="1" customFormat="1" ht="25.5" customHeight="1">
      <c r="B164" s="40"/>
      <c r="C164" s="191" t="s">
        <v>362</v>
      </c>
      <c r="D164" s="191" t="s">
        <v>170</v>
      </c>
      <c r="E164" s="192" t="s">
        <v>932</v>
      </c>
      <c r="F164" s="193" t="s">
        <v>933</v>
      </c>
      <c r="G164" s="194" t="s">
        <v>173</v>
      </c>
      <c r="H164" s="195">
        <v>196.44</v>
      </c>
      <c r="I164" s="196"/>
      <c r="J164" s="197">
        <f>ROUND(I164*H164,2)</f>
        <v>0</v>
      </c>
      <c r="K164" s="193" t="s">
        <v>174</v>
      </c>
      <c r="L164" s="60"/>
      <c r="M164" s="198" t="s">
        <v>21</v>
      </c>
      <c r="N164" s="241" t="s">
        <v>42</v>
      </c>
      <c r="O164" s="239"/>
      <c r="P164" s="242">
        <f>O164*H164</f>
        <v>0</v>
      </c>
      <c r="Q164" s="242">
        <v>1.3999999999999999E-4</v>
      </c>
      <c r="R164" s="242">
        <f>Q164*H164</f>
        <v>2.7501599999999998E-2</v>
      </c>
      <c r="S164" s="242">
        <v>0</v>
      </c>
      <c r="T164" s="243">
        <f>S164*H164</f>
        <v>0</v>
      </c>
      <c r="AR164" s="23" t="s">
        <v>427</v>
      </c>
      <c r="AT164" s="23" t="s">
        <v>170</v>
      </c>
      <c r="AU164" s="23" t="s">
        <v>81</v>
      </c>
      <c r="AY164" s="23" t="s">
        <v>168</v>
      </c>
      <c r="BE164" s="202">
        <f>IF(N164="základní",J164,0)</f>
        <v>0</v>
      </c>
      <c r="BF164" s="202">
        <f>IF(N164="snížená",J164,0)</f>
        <v>0</v>
      </c>
      <c r="BG164" s="202">
        <f>IF(N164="zákl. přenesená",J164,0)</f>
        <v>0</v>
      </c>
      <c r="BH164" s="202">
        <f>IF(N164="sníž. přenesená",J164,0)</f>
        <v>0</v>
      </c>
      <c r="BI164" s="202">
        <f>IF(N164="nulová",J164,0)</f>
        <v>0</v>
      </c>
      <c r="BJ164" s="23" t="s">
        <v>79</v>
      </c>
      <c r="BK164" s="202">
        <f>ROUND(I164*H164,2)</f>
        <v>0</v>
      </c>
      <c r="BL164" s="23" t="s">
        <v>427</v>
      </c>
      <c r="BM164" s="23" t="s">
        <v>934</v>
      </c>
    </row>
    <row r="165" spans="2:65" s="1" customFormat="1" ht="6.95" customHeight="1">
      <c r="B165" s="55"/>
      <c r="C165" s="56"/>
      <c r="D165" s="56"/>
      <c r="E165" s="56"/>
      <c r="F165" s="56"/>
      <c r="G165" s="56"/>
      <c r="H165" s="56"/>
      <c r="I165" s="138"/>
      <c r="J165" s="56"/>
      <c r="K165" s="56"/>
      <c r="L165" s="60"/>
    </row>
  </sheetData>
  <sheetProtection algorithmName="SHA-512" hashValue="Ypb6bjqe9/mCmanbr0fxdFKT0eulSEtz3IO/J3UY6HUKBSU+/pGTPztxVGbb9l3QE0H/Pf/Poek4w5EY5ZZrqw==" saltValue="GUIx31G65uqALJhjtGXfgghhmMoeQU1bIAm6bhe4w6oDrC2TBdjzEIwWvDBZ8bY/f5Buw5XarG/Pm3eBnIbE3g==" spinCount="100000" sheet="1" objects="1" scenarios="1" formatColumns="0" formatRows="0" autoFilter="0"/>
  <autoFilter ref="C84:K164"/>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93</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935</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ROUND(J85,2)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ROUND(SUM(BE85:BE156), 2)</f>
        <v>0</v>
      </c>
      <c r="G30" s="41"/>
      <c r="H30" s="41"/>
      <c r="I30" s="130">
        <v>0.21</v>
      </c>
      <c r="J30" s="129">
        <f>ROUND(ROUND((SUM(BE85:BE156)), 2)*I30, 2)</f>
        <v>0</v>
      </c>
      <c r="K30" s="44"/>
    </row>
    <row r="31" spans="2:11" s="1" customFormat="1" ht="14.45" customHeight="1">
      <c r="B31" s="40"/>
      <c r="C31" s="41"/>
      <c r="D31" s="41"/>
      <c r="E31" s="48" t="s">
        <v>43</v>
      </c>
      <c r="F31" s="129">
        <f>ROUND(SUM(BF85:BF156), 2)</f>
        <v>0</v>
      </c>
      <c r="G31" s="41"/>
      <c r="H31" s="41"/>
      <c r="I31" s="130">
        <v>0.15</v>
      </c>
      <c r="J31" s="129">
        <f>ROUND(ROUND((SUM(BF85:BF156)), 2)*I31, 2)</f>
        <v>0</v>
      </c>
      <c r="K31" s="44"/>
    </row>
    <row r="32" spans="2:11" s="1" customFormat="1" ht="14.45" hidden="1" customHeight="1">
      <c r="B32" s="40"/>
      <c r="C32" s="41"/>
      <c r="D32" s="41"/>
      <c r="E32" s="48" t="s">
        <v>44</v>
      </c>
      <c r="F32" s="129">
        <f>ROUND(SUM(BG85:BG156), 2)</f>
        <v>0</v>
      </c>
      <c r="G32" s="41"/>
      <c r="H32" s="41"/>
      <c r="I32" s="130">
        <v>0.21</v>
      </c>
      <c r="J32" s="129">
        <v>0</v>
      </c>
      <c r="K32" s="44"/>
    </row>
    <row r="33" spans="2:11" s="1" customFormat="1" ht="14.45" hidden="1" customHeight="1">
      <c r="B33" s="40"/>
      <c r="C33" s="41"/>
      <c r="D33" s="41"/>
      <c r="E33" s="48" t="s">
        <v>45</v>
      </c>
      <c r="F33" s="129">
        <f>ROUND(SUM(BH85:BH156), 2)</f>
        <v>0</v>
      </c>
      <c r="G33" s="41"/>
      <c r="H33" s="41"/>
      <c r="I33" s="130">
        <v>0.15</v>
      </c>
      <c r="J33" s="129">
        <v>0</v>
      </c>
      <c r="K33" s="44"/>
    </row>
    <row r="34" spans="2:11" s="1" customFormat="1" ht="14.45" hidden="1" customHeight="1">
      <c r="B34" s="40"/>
      <c r="C34" s="41"/>
      <c r="D34" s="41"/>
      <c r="E34" s="48" t="s">
        <v>46</v>
      </c>
      <c r="F34" s="129">
        <f>ROUND(SUM(BI85:BI156),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SO 400 - Fontána</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Praha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J85</f>
        <v>0</v>
      </c>
      <c r="K56" s="44"/>
      <c r="AU56" s="23" t="s">
        <v>145</v>
      </c>
    </row>
    <row r="57" spans="2:47" s="7" customFormat="1" ht="24.95" customHeight="1">
      <c r="B57" s="148"/>
      <c r="C57" s="149"/>
      <c r="D57" s="150" t="s">
        <v>146</v>
      </c>
      <c r="E57" s="151"/>
      <c r="F57" s="151"/>
      <c r="G57" s="151"/>
      <c r="H57" s="151"/>
      <c r="I57" s="152"/>
      <c r="J57" s="153">
        <f>J86</f>
        <v>0</v>
      </c>
      <c r="K57" s="154"/>
    </row>
    <row r="58" spans="2:47" s="8" customFormat="1" ht="19.899999999999999" customHeight="1">
      <c r="B58" s="155"/>
      <c r="C58" s="156"/>
      <c r="D58" s="157" t="s">
        <v>936</v>
      </c>
      <c r="E58" s="158"/>
      <c r="F58" s="158"/>
      <c r="G58" s="158"/>
      <c r="H58" s="158"/>
      <c r="I58" s="159"/>
      <c r="J58" s="160">
        <f>J87</f>
        <v>0</v>
      </c>
      <c r="K58" s="161"/>
    </row>
    <row r="59" spans="2:47" s="8" customFormat="1" ht="19.899999999999999" customHeight="1">
      <c r="B59" s="155"/>
      <c r="C59" s="156"/>
      <c r="D59" s="157" t="s">
        <v>147</v>
      </c>
      <c r="E59" s="158"/>
      <c r="F59" s="158"/>
      <c r="G59" s="158"/>
      <c r="H59" s="158"/>
      <c r="I59" s="159"/>
      <c r="J59" s="160">
        <f>J89</f>
        <v>0</v>
      </c>
      <c r="K59" s="161"/>
    </row>
    <row r="60" spans="2:47" s="8" customFormat="1" ht="19.899999999999999" customHeight="1">
      <c r="B60" s="155"/>
      <c r="C60" s="156"/>
      <c r="D60" s="157" t="s">
        <v>367</v>
      </c>
      <c r="E60" s="158"/>
      <c r="F60" s="158"/>
      <c r="G60" s="158"/>
      <c r="H60" s="158"/>
      <c r="I60" s="159"/>
      <c r="J60" s="160">
        <f>J116</f>
        <v>0</v>
      </c>
      <c r="K60" s="161"/>
    </row>
    <row r="61" spans="2:47" s="8" customFormat="1" ht="19.899999999999999" customHeight="1">
      <c r="B61" s="155"/>
      <c r="C61" s="156"/>
      <c r="D61" s="157" t="s">
        <v>368</v>
      </c>
      <c r="E61" s="158"/>
      <c r="F61" s="158"/>
      <c r="G61" s="158"/>
      <c r="H61" s="158"/>
      <c r="I61" s="159"/>
      <c r="J61" s="160">
        <f>J129</f>
        <v>0</v>
      </c>
      <c r="K61" s="161"/>
    </row>
    <row r="62" spans="2:47" s="8" customFormat="1" ht="19.899999999999999" customHeight="1">
      <c r="B62" s="155"/>
      <c r="C62" s="156"/>
      <c r="D62" s="157" t="s">
        <v>151</v>
      </c>
      <c r="E62" s="158"/>
      <c r="F62" s="158"/>
      <c r="G62" s="158"/>
      <c r="H62" s="158"/>
      <c r="I62" s="159"/>
      <c r="J62" s="160">
        <f>J140</f>
        <v>0</v>
      </c>
      <c r="K62" s="161"/>
    </row>
    <row r="63" spans="2:47" s="7" customFormat="1" ht="24.95" customHeight="1">
      <c r="B63" s="148"/>
      <c r="C63" s="149"/>
      <c r="D63" s="150" t="s">
        <v>371</v>
      </c>
      <c r="E63" s="151"/>
      <c r="F63" s="151"/>
      <c r="G63" s="151"/>
      <c r="H63" s="151"/>
      <c r="I63" s="152"/>
      <c r="J63" s="153">
        <f>J143</f>
        <v>0</v>
      </c>
      <c r="K63" s="154"/>
    </row>
    <row r="64" spans="2:47" s="8" customFormat="1" ht="19.899999999999999" customHeight="1">
      <c r="B64" s="155"/>
      <c r="C64" s="156"/>
      <c r="D64" s="157" t="s">
        <v>937</v>
      </c>
      <c r="E64" s="158"/>
      <c r="F64" s="158"/>
      <c r="G64" s="158"/>
      <c r="H64" s="158"/>
      <c r="I64" s="159"/>
      <c r="J64" s="160">
        <f>J144</f>
        <v>0</v>
      </c>
      <c r="K64" s="161"/>
    </row>
    <row r="65" spans="2:12" s="8" customFormat="1" ht="19.899999999999999" customHeight="1">
      <c r="B65" s="155"/>
      <c r="C65" s="156"/>
      <c r="D65" s="157" t="s">
        <v>938</v>
      </c>
      <c r="E65" s="158"/>
      <c r="F65" s="158"/>
      <c r="G65" s="158"/>
      <c r="H65" s="158"/>
      <c r="I65" s="159"/>
      <c r="J65" s="160">
        <f>J151</f>
        <v>0</v>
      </c>
      <c r="K65" s="161"/>
    </row>
    <row r="66" spans="2:12" s="1" customFormat="1" ht="21.75" customHeight="1">
      <c r="B66" s="40"/>
      <c r="C66" s="41"/>
      <c r="D66" s="41"/>
      <c r="E66" s="41"/>
      <c r="F66" s="41"/>
      <c r="G66" s="41"/>
      <c r="H66" s="41"/>
      <c r="I66" s="117"/>
      <c r="J66" s="41"/>
      <c r="K66" s="44"/>
    </row>
    <row r="67" spans="2:12" s="1" customFormat="1" ht="6.95" customHeight="1">
      <c r="B67" s="55"/>
      <c r="C67" s="56"/>
      <c r="D67" s="56"/>
      <c r="E67" s="56"/>
      <c r="F67" s="56"/>
      <c r="G67" s="56"/>
      <c r="H67" s="56"/>
      <c r="I67" s="138"/>
      <c r="J67" s="56"/>
      <c r="K67" s="57"/>
    </row>
    <row r="71" spans="2:12" s="1" customFormat="1" ht="6.95" customHeight="1">
      <c r="B71" s="58"/>
      <c r="C71" s="59"/>
      <c r="D71" s="59"/>
      <c r="E71" s="59"/>
      <c r="F71" s="59"/>
      <c r="G71" s="59"/>
      <c r="H71" s="59"/>
      <c r="I71" s="141"/>
      <c r="J71" s="59"/>
      <c r="K71" s="59"/>
      <c r="L71" s="60"/>
    </row>
    <row r="72" spans="2:12" s="1" customFormat="1" ht="36.950000000000003" customHeight="1">
      <c r="B72" s="40"/>
      <c r="C72" s="61" t="s">
        <v>152</v>
      </c>
      <c r="D72" s="62"/>
      <c r="E72" s="62"/>
      <c r="F72" s="62"/>
      <c r="G72" s="62"/>
      <c r="H72" s="62"/>
      <c r="I72" s="162"/>
      <c r="J72" s="62"/>
      <c r="K72" s="62"/>
      <c r="L72" s="60"/>
    </row>
    <row r="73" spans="2:12" s="1" customFormat="1" ht="6.95" customHeight="1">
      <c r="B73" s="40"/>
      <c r="C73" s="62"/>
      <c r="D73" s="62"/>
      <c r="E73" s="62"/>
      <c r="F73" s="62"/>
      <c r="G73" s="62"/>
      <c r="H73" s="62"/>
      <c r="I73" s="162"/>
      <c r="J73" s="62"/>
      <c r="K73" s="62"/>
      <c r="L73" s="60"/>
    </row>
    <row r="74" spans="2:12" s="1" customFormat="1" ht="14.45" customHeight="1">
      <c r="B74" s="40"/>
      <c r="C74" s="64" t="s">
        <v>18</v>
      </c>
      <c r="D74" s="62"/>
      <c r="E74" s="62"/>
      <c r="F74" s="62"/>
      <c r="G74" s="62"/>
      <c r="H74" s="62"/>
      <c r="I74" s="162"/>
      <c r="J74" s="62"/>
      <c r="K74" s="62"/>
      <c r="L74" s="60"/>
    </row>
    <row r="75" spans="2:12" s="1" customFormat="1" ht="16.5" customHeight="1">
      <c r="B75" s="40"/>
      <c r="C75" s="62"/>
      <c r="D75" s="62"/>
      <c r="E75" s="378" t="str">
        <f>E7</f>
        <v>Náměstí Hloubětín</v>
      </c>
      <c r="F75" s="379"/>
      <c r="G75" s="379"/>
      <c r="H75" s="379"/>
      <c r="I75" s="162"/>
      <c r="J75" s="62"/>
      <c r="K75" s="62"/>
      <c r="L75" s="60"/>
    </row>
    <row r="76" spans="2:12" s="1" customFormat="1" ht="14.45" customHeight="1">
      <c r="B76" s="40"/>
      <c r="C76" s="64" t="s">
        <v>139</v>
      </c>
      <c r="D76" s="62"/>
      <c r="E76" s="62"/>
      <c r="F76" s="62"/>
      <c r="G76" s="62"/>
      <c r="H76" s="62"/>
      <c r="I76" s="162"/>
      <c r="J76" s="62"/>
      <c r="K76" s="62"/>
      <c r="L76" s="60"/>
    </row>
    <row r="77" spans="2:12" s="1" customFormat="1" ht="17.25" customHeight="1">
      <c r="B77" s="40"/>
      <c r="C77" s="62"/>
      <c r="D77" s="62"/>
      <c r="E77" s="353" t="str">
        <f>E9</f>
        <v>SO 400 - Fontána</v>
      </c>
      <c r="F77" s="380"/>
      <c r="G77" s="380"/>
      <c r="H77" s="380"/>
      <c r="I77" s="162"/>
      <c r="J77" s="62"/>
      <c r="K77" s="62"/>
      <c r="L77" s="60"/>
    </row>
    <row r="78" spans="2:12" s="1" customFormat="1" ht="6.95" customHeight="1">
      <c r="B78" s="40"/>
      <c r="C78" s="62"/>
      <c r="D78" s="62"/>
      <c r="E78" s="62"/>
      <c r="F78" s="62"/>
      <c r="G78" s="62"/>
      <c r="H78" s="62"/>
      <c r="I78" s="162"/>
      <c r="J78" s="62"/>
      <c r="K78" s="62"/>
      <c r="L78" s="60"/>
    </row>
    <row r="79" spans="2:12" s="1" customFormat="1" ht="18" customHeight="1">
      <c r="B79" s="40"/>
      <c r="C79" s="64" t="s">
        <v>23</v>
      </c>
      <c r="D79" s="62"/>
      <c r="E79" s="62"/>
      <c r="F79" s="163" t="str">
        <f>F12</f>
        <v xml:space="preserve">Praha </v>
      </c>
      <c r="G79" s="62"/>
      <c r="H79" s="62"/>
      <c r="I79" s="164" t="s">
        <v>25</v>
      </c>
      <c r="J79" s="72" t="str">
        <f>IF(J12="","",J12)</f>
        <v>6. 6. 2018</v>
      </c>
      <c r="K79" s="62"/>
      <c r="L79" s="60"/>
    </row>
    <row r="80" spans="2:12" s="1" customFormat="1" ht="6.95" customHeight="1">
      <c r="B80" s="40"/>
      <c r="C80" s="62"/>
      <c r="D80" s="62"/>
      <c r="E80" s="62"/>
      <c r="F80" s="62"/>
      <c r="G80" s="62"/>
      <c r="H80" s="62"/>
      <c r="I80" s="162"/>
      <c r="J80" s="62"/>
      <c r="K80" s="62"/>
      <c r="L80" s="60"/>
    </row>
    <row r="81" spans="2:65" s="1" customFormat="1">
      <c r="B81" s="40"/>
      <c r="C81" s="64" t="s">
        <v>27</v>
      </c>
      <c r="D81" s="62"/>
      <c r="E81" s="62"/>
      <c r="F81" s="163" t="str">
        <f>E15</f>
        <v xml:space="preserve"> </v>
      </c>
      <c r="G81" s="62"/>
      <c r="H81" s="62"/>
      <c r="I81" s="164" t="s">
        <v>33</v>
      </c>
      <c r="J81" s="163" t="str">
        <f>E21</f>
        <v xml:space="preserve"> </v>
      </c>
      <c r="K81" s="62"/>
      <c r="L81" s="60"/>
    </row>
    <row r="82" spans="2:65" s="1" customFormat="1" ht="14.45" customHeight="1">
      <c r="B82" s="40"/>
      <c r="C82" s="64" t="s">
        <v>31</v>
      </c>
      <c r="D82" s="62"/>
      <c r="E82" s="62"/>
      <c r="F82" s="163" t="str">
        <f>IF(E18="","",E18)</f>
        <v/>
      </c>
      <c r="G82" s="62"/>
      <c r="H82" s="62"/>
      <c r="I82" s="162"/>
      <c r="J82" s="62"/>
      <c r="K82" s="62"/>
      <c r="L82" s="60"/>
    </row>
    <row r="83" spans="2:65" s="1" customFormat="1" ht="10.35" customHeight="1">
      <c r="B83" s="40"/>
      <c r="C83" s="62"/>
      <c r="D83" s="62"/>
      <c r="E83" s="62"/>
      <c r="F83" s="62"/>
      <c r="G83" s="62"/>
      <c r="H83" s="62"/>
      <c r="I83" s="162"/>
      <c r="J83" s="62"/>
      <c r="K83" s="62"/>
      <c r="L83" s="60"/>
    </row>
    <row r="84" spans="2:65" s="9" customFormat="1" ht="29.25" customHeight="1">
      <c r="B84" s="165"/>
      <c r="C84" s="166" t="s">
        <v>153</v>
      </c>
      <c r="D84" s="167" t="s">
        <v>56</v>
      </c>
      <c r="E84" s="167" t="s">
        <v>52</v>
      </c>
      <c r="F84" s="167" t="s">
        <v>154</v>
      </c>
      <c r="G84" s="167" t="s">
        <v>155</v>
      </c>
      <c r="H84" s="167" t="s">
        <v>156</v>
      </c>
      <c r="I84" s="168" t="s">
        <v>157</v>
      </c>
      <c r="J84" s="167" t="s">
        <v>143</v>
      </c>
      <c r="K84" s="169" t="s">
        <v>158</v>
      </c>
      <c r="L84" s="170"/>
      <c r="M84" s="80" t="s">
        <v>159</v>
      </c>
      <c r="N84" s="81" t="s">
        <v>41</v>
      </c>
      <c r="O84" s="81" t="s">
        <v>160</v>
      </c>
      <c r="P84" s="81" t="s">
        <v>161</v>
      </c>
      <c r="Q84" s="81" t="s">
        <v>162</v>
      </c>
      <c r="R84" s="81" t="s">
        <v>163</v>
      </c>
      <c r="S84" s="81" t="s">
        <v>164</v>
      </c>
      <c r="T84" s="82" t="s">
        <v>165</v>
      </c>
    </row>
    <row r="85" spans="2:65" s="1" customFormat="1" ht="29.25" customHeight="1">
      <c r="B85" s="40"/>
      <c r="C85" s="86" t="s">
        <v>144</v>
      </c>
      <c r="D85" s="62"/>
      <c r="E85" s="62"/>
      <c r="F85" s="62"/>
      <c r="G85" s="62"/>
      <c r="H85" s="62"/>
      <c r="I85" s="162"/>
      <c r="J85" s="171">
        <f>BK85</f>
        <v>0</v>
      </c>
      <c r="K85" s="62"/>
      <c r="L85" s="60"/>
      <c r="M85" s="83"/>
      <c r="N85" s="84"/>
      <c r="O85" s="84"/>
      <c r="P85" s="172">
        <f>P86+P143</f>
        <v>0</v>
      </c>
      <c r="Q85" s="84"/>
      <c r="R85" s="172">
        <f>R86+R143</f>
        <v>178.67425120000001</v>
      </c>
      <c r="S85" s="84"/>
      <c r="T85" s="173">
        <f>T86+T143</f>
        <v>0</v>
      </c>
      <c r="AT85" s="23" t="s">
        <v>70</v>
      </c>
      <c r="AU85" s="23" t="s">
        <v>145</v>
      </c>
      <c r="BK85" s="174">
        <f>BK86+BK143</f>
        <v>0</v>
      </c>
    </row>
    <row r="86" spans="2:65" s="10" customFormat="1" ht="37.35" customHeight="1">
      <c r="B86" s="175"/>
      <c r="C86" s="176"/>
      <c r="D86" s="177" t="s">
        <v>70</v>
      </c>
      <c r="E86" s="178" t="s">
        <v>166</v>
      </c>
      <c r="F86" s="178" t="s">
        <v>167</v>
      </c>
      <c r="G86" s="176"/>
      <c r="H86" s="176"/>
      <c r="I86" s="179"/>
      <c r="J86" s="180">
        <f>BK86</f>
        <v>0</v>
      </c>
      <c r="K86" s="176"/>
      <c r="L86" s="181"/>
      <c r="M86" s="182"/>
      <c r="N86" s="183"/>
      <c r="O86" s="183"/>
      <c r="P86" s="184">
        <f>P87+P89+P116+P129+P140</f>
        <v>0</v>
      </c>
      <c r="Q86" s="183"/>
      <c r="R86" s="184">
        <f>R87+R89+R116+R129+R140</f>
        <v>158.8233702</v>
      </c>
      <c r="S86" s="183"/>
      <c r="T86" s="185">
        <f>T87+T89+T116+T129+T140</f>
        <v>0</v>
      </c>
      <c r="AR86" s="186" t="s">
        <v>79</v>
      </c>
      <c r="AT86" s="187" t="s">
        <v>70</v>
      </c>
      <c r="AU86" s="187" t="s">
        <v>71</v>
      </c>
      <c r="AY86" s="186" t="s">
        <v>168</v>
      </c>
      <c r="BK86" s="188">
        <f>BK87+BK89+BK116+BK129+BK140</f>
        <v>0</v>
      </c>
    </row>
    <row r="87" spans="2:65" s="10" customFormat="1" ht="19.899999999999999" customHeight="1">
      <c r="B87" s="175"/>
      <c r="C87" s="176"/>
      <c r="D87" s="177" t="s">
        <v>70</v>
      </c>
      <c r="E87" s="189" t="s">
        <v>939</v>
      </c>
      <c r="F87" s="189" t="s">
        <v>940</v>
      </c>
      <c r="G87" s="176"/>
      <c r="H87" s="176"/>
      <c r="I87" s="179"/>
      <c r="J87" s="190">
        <f>BK87</f>
        <v>0</v>
      </c>
      <c r="K87" s="176"/>
      <c r="L87" s="181"/>
      <c r="M87" s="182"/>
      <c r="N87" s="183"/>
      <c r="O87" s="183"/>
      <c r="P87" s="184">
        <f>P88</f>
        <v>0</v>
      </c>
      <c r="Q87" s="183"/>
      <c r="R87" s="184">
        <f>R88</f>
        <v>0</v>
      </c>
      <c r="S87" s="183"/>
      <c r="T87" s="185">
        <f>T88</f>
        <v>0</v>
      </c>
      <c r="AR87" s="186" t="s">
        <v>79</v>
      </c>
      <c r="AT87" s="187" t="s">
        <v>70</v>
      </c>
      <c r="AU87" s="187" t="s">
        <v>79</v>
      </c>
      <c r="AY87" s="186" t="s">
        <v>168</v>
      </c>
      <c r="BK87" s="188">
        <f>BK88</f>
        <v>0</v>
      </c>
    </row>
    <row r="88" spans="2:65" s="1" customFormat="1" ht="25.5" customHeight="1">
      <c r="B88" s="40"/>
      <c r="C88" s="191" t="s">
        <v>79</v>
      </c>
      <c r="D88" s="191" t="s">
        <v>170</v>
      </c>
      <c r="E88" s="192" t="s">
        <v>941</v>
      </c>
      <c r="F88" s="193" t="s">
        <v>942</v>
      </c>
      <c r="G88" s="194" t="s">
        <v>943</v>
      </c>
      <c r="H88" s="195">
        <v>1</v>
      </c>
      <c r="I88" s="196"/>
      <c r="J88" s="197">
        <f>ROUND(I88*H88,2)</f>
        <v>0</v>
      </c>
      <c r="K88" s="193" t="s">
        <v>21</v>
      </c>
      <c r="L88" s="60"/>
      <c r="M88" s="198" t="s">
        <v>21</v>
      </c>
      <c r="N88" s="199" t="s">
        <v>42</v>
      </c>
      <c r="O88" s="41"/>
      <c r="P88" s="200">
        <f>O88*H88</f>
        <v>0</v>
      </c>
      <c r="Q88" s="200">
        <v>0</v>
      </c>
      <c r="R88" s="200">
        <f>Q88*H88</f>
        <v>0</v>
      </c>
      <c r="S88" s="200">
        <v>0</v>
      </c>
      <c r="T88" s="201">
        <f>S88*H88</f>
        <v>0</v>
      </c>
      <c r="AR88" s="23" t="s">
        <v>175</v>
      </c>
      <c r="AT88" s="23" t="s">
        <v>170</v>
      </c>
      <c r="AU88" s="23" t="s">
        <v>81</v>
      </c>
      <c r="AY88" s="23" t="s">
        <v>168</v>
      </c>
      <c r="BE88" s="202">
        <f>IF(N88="základní",J88,0)</f>
        <v>0</v>
      </c>
      <c r="BF88" s="202">
        <f>IF(N88="snížená",J88,0)</f>
        <v>0</v>
      </c>
      <c r="BG88" s="202">
        <f>IF(N88="zákl. přenesená",J88,0)</f>
        <v>0</v>
      </c>
      <c r="BH88" s="202">
        <f>IF(N88="sníž. přenesená",J88,0)</f>
        <v>0</v>
      </c>
      <c r="BI88" s="202">
        <f>IF(N88="nulová",J88,0)</f>
        <v>0</v>
      </c>
      <c r="BJ88" s="23" t="s">
        <v>79</v>
      </c>
      <c r="BK88" s="202">
        <f>ROUND(I88*H88,2)</f>
        <v>0</v>
      </c>
      <c r="BL88" s="23" t="s">
        <v>175</v>
      </c>
      <c r="BM88" s="23" t="s">
        <v>944</v>
      </c>
    </row>
    <row r="89" spans="2:65" s="10" customFormat="1" ht="29.85" customHeight="1">
      <c r="B89" s="175"/>
      <c r="C89" s="176"/>
      <c r="D89" s="177" t="s">
        <v>70</v>
      </c>
      <c r="E89" s="189" t="s">
        <v>79</v>
      </c>
      <c r="F89" s="189" t="s">
        <v>169</v>
      </c>
      <c r="G89" s="176"/>
      <c r="H89" s="176"/>
      <c r="I89" s="179"/>
      <c r="J89" s="190">
        <f>BK89</f>
        <v>0</v>
      </c>
      <c r="K89" s="176"/>
      <c r="L89" s="181"/>
      <c r="M89" s="182"/>
      <c r="N89" s="183"/>
      <c r="O89" s="183"/>
      <c r="P89" s="184">
        <f>SUM(P90:P115)</f>
        <v>0</v>
      </c>
      <c r="Q89" s="183"/>
      <c r="R89" s="184">
        <f>SUM(R90:R115)</f>
        <v>0</v>
      </c>
      <c r="S89" s="183"/>
      <c r="T89" s="185">
        <f>SUM(T90:T115)</f>
        <v>0</v>
      </c>
      <c r="AR89" s="186" t="s">
        <v>79</v>
      </c>
      <c r="AT89" s="187" t="s">
        <v>70</v>
      </c>
      <c r="AU89" s="187" t="s">
        <v>79</v>
      </c>
      <c r="AY89" s="186" t="s">
        <v>168</v>
      </c>
      <c r="BK89" s="188">
        <f>SUM(BK90:BK115)</f>
        <v>0</v>
      </c>
    </row>
    <row r="90" spans="2:65" s="1" customFormat="1" ht="38.25" customHeight="1">
      <c r="B90" s="40"/>
      <c r="C90" s="191" t="s">
        <v>81</v>
      </c>
      <c r="D90" s="191" t="s">
        <v>170</v>
      </c>
      <c r="E90" s="192" t="s">
        <v>381</v>
      </c>
      <c r="F90" s="193" t="s">
        <v>382</v>
      </c>
      <c r="G90" s="194" t="s">
        <v>205</v>
      </c>
      <c r="H90" s="195">
        <v>14.78</v>
      </c>
      <c r="I90" s="196"/>
      <c r="J90" s="197">
        <f>ROUND(I90*H90,2)</f>
        <v>0</v>
      </c>
      <c r="K90" s="193" t="s">
        <v>174</v>
      </c>
      <c r="L90" s="60"/>
      <c r="M90" s="198" t="s">
        <v>21</v>
      </c>
      <c r="N90" s="199" t="s">
        <v>42</v>
      </c>
      <c r="O90" s="41"/>
      <c r="P90" s="200">
        <f>O90*H90</f>
        <v>0</v>
      </c>
      <c r="Q90" s="200">
        <v>0</v>
      </c>
      <c r="R90" s="200">
        <f>Q90*H90</f>
        <v>0</v>
      </c>
      <c r="S90" s="200">
        <v>0</v>
      </c>
      <c r="T90" s="201">
        <f>S90*H90</f>
        <v>0</v>
      </c>
      <c r="AR90" s="23" t="s">
        <v>175</v>
      </c>
      <c r="AT90" s="23" t="s">
        <v>170</v>
      </c>
      <c r="AU90" s="23" t="s">
        <v>81</v>
      </c>
      <c r="AY90" s="23" t="s">
        <v>168</v>
      </c>
      <c r="BE90" s="202">
        <f>IF(N90="základní",J90,0)</f>
        <v>0</v>
      </c>
      <c r="BF90" s="202">
        <f>IF(N90="snížená",J90,0)</f>
        <v>0</v>
      </c>
      <c r="BG90" s="202">
        <f>IF(N90="zákl. přenesená",J90,0)</f>
        <v>0</v>
      </c>
      <c r="BH90" s="202">
        <f>IF(N90="sníž. přenesená",J90,0)</f>
        <v>0</v>
      </c>
      <c r="BI90" s="202">
        <f>IF(N90="nulová",J90,0)</f>
        <v>0</v>
      </c>
      <c r="BJ90" s="23" t="s">
        <v>79</v>
      </c>
      <c r="BK90" s="202">
        <f>ROUND(I90*H90,2)</f>
        <v>0</v>
      </c>
      <c r="BL90" s="23" t="s">
        <v>175</v>
      </c>
      <c r="BM90" s="23" t="s">
        <v>945</v>
      </c>
    </row>
    <row r="91" spans="2:65" s="1" customFormat="1" ht="94.5">
      <c r="B91" s="40"/>
      <c r="C91" s="62"/>
      <c r="D91" s="203" t="s">
        <v>177</v>
      </c>
      <c r="E91" s="62"/>
      <c r="F91" s="204" t="s">
        <v>207</v>
      </c>
      <c r="G91" s="62"/>
      <c r="H91" s="62"/>
      <c r="I91" s="162"/>
      <c r="J91" s="62"/>
      <c r="K91" s="62"/>
      <c r="L91" s="60"/>
      <c r="M91" s="205"/>
      <c r="N91" s="41"/>
      <c r="O91" s="41"/>
      <c r="P91" s="41"/>
      <c r="Q91" s="41"/>
      <c r="R91" s="41"/>
      <c r="S91" s="41"/>
      <c r="T91" s="77"/>
      <c r="AT91" s="23" t="s">
        <v>177</v>
      </c>
      <c r="AU91" s="23" t="s">
        <v>81</v>
      </c>
    </row>
    <row r="92" spans="2:65" s="1" customFormat="1" ht="38.25" customHeight="1">
      <c r="B92" s="40"/>
      <c r="C92" s="191" t="s">
        <v>185</v>
      </c>
      <c r="D92" s="191" t="s">
        <v>170</v>
      </c>
      <c r="E92" s="192" t="s">
        <v>384</v>
      </c>
      <c r="F92" s="193" t="s">
        <v>385</v>
      </c>
      <c r="G92" s="194" t="s">
        <v>205</v>
      </c>
      <c r="H92" s="195">
        <v>14.78</v>
      </c>
      <c r="I92" s="196"/>
      <c r="J92" s="197">
        <f>ROUND(I92*H92,2)</f>
        <v>0</v>
      </c>
      <c r="K92" s="193" t="s">
        <v>174</v>
      </c>
      <c r="L92" s="60"/>
      <c r="M92" s="198" t="s">
        <v>21</v>
      </c>
      <c r="N92" s="199" t="s">
        <v>42</v>
      </c>
      <c r="O92" s="41"/>
      <c r="P92" s="200">
        <f>O92*H92</f>
        <v>0</v>
      </c>
      <c r="Q92" s="200">
        <v>0</v>
      </c>
      <c r="R92" s="200">
        <f>Q92*H92</f>
        <v>0</v>
      </c>
      <c r="S92" s="200">
        <v>0</v>
      </c>
      <c r="T92" s="201">
        <f>S92*H92</f>
        <v>0</v>
      </c>
      <c r="AR92" s="23" t="s">
        <v>175</v>
      </c>
      <c r="AT92" s="23" t="s">
        <v>170</v>
      </c>
      <c r="AU92" s="23" t="s">
        <v>81</v>
      </c>
      <c r="AY92" s="23" t="s">
        <v>168</v>
      </c>
      <c r="BE92" s="202">
        <f>IF(N92="základní",J92,0)</f>
        <v>0</v>
      </c>
      <c r="BF92" s="202">
        <f>IF(N92="snížená",J92,0)</f>
        <v>0</v>
      </c>
      <c r="BG92" s="202">
        <f>IF(N92="zákl. přenesená",J92,0)</f>
        <v>0</v>
      </c>
      <c r="BH92" s="202">
        <f>IF(N92="sníž. přenesená",J92,0)</f>
        <v>0</v>
      </c>
      <c r="BI92" s="202">
        <f>IF(N92="nulová",J92,0)</f>
        <v>0</v>
      </c>
      <c r="BJ92" s="23" t="s">
        <v>79</v>
      </c>
      <c r="BK92" s="202">
        <f>ROUND(I92*H92,2)</f>
        <v>0</v>
      </c>
      <c r="BL92" s="23" t="s">
        <v>175</v>
      </c>
      <c r="BM92" s="23" t="s">
        <v>946</v>
      </c>
    </row>
    <row r="93" spans="2:65" s="1" customFormat="1" ht="94.5">
      <c r="B93" s="40"/>
      <c r="C93" s="62"/>
      <c r="D93" s="203" t="s">
        <v>177</v>
      </c>
      <c r="E93" s="62"/>
      <c r="F93" s="204" t="s">
        <v>207</v>
      </c>
      <c r="G93" s="62"/>
      <c r="H93" s="62"/>
      <c r="I93" s="162"/>
      <c r="J93" s="62"/>
      <c r="K93" s="62"/>
      <c r="L93" s="60"/>
      <c r="M93" s="205"/>
      <c r="N93" s="41"/>
      <c r="O93" s="41"/>
      <c r="P93" s="41"/>
      <c r="Q93" s="41"/>
      <c r="R93" s="41"/>
      <c r="S93" s="41"/>
      <c r="T93" s="77"/>
      <c r="AT93" s="23" t="s">
        <v>177</v>
      </c>
      <c r="AU93" s="23" t="s">
        <v>81</v>
      </c>
    </row>
    <row r="94" spans="2:65" s="1" customFormat="1" ht="25.5" customHeight="1">
      <c r="B94" s="40"/>
      <c r="C94" s="191" t="s">
        <v>175</v>
      </c>
      <c r="D94" s="191" t="s">
        <v>170</v>
      </c>
      <c r="E94" s="192" t="s">
        <v>387</v>
      </c>
      <c r="F94" s="193" t="s">
        <v>388</v>
      </c>
      <c r="G94" s="194" t="s">
        <v>205</v>
      </c>
      <c r="H94" s="195">
        <v>44.34</v>
      </c>
      <c r="I94" s="196"/>
      <c r="J94" s="197">
        <f>ROUND(I94*H94,2)</f>
        <v>0</v>
      </c>
      <c r="K94" s="193" t="s">
        <v>174</v>
      </c>
      <c r="L94" s="60"/>
      <c r="M94" s="198" t="s">
        <v>21</v>
      </c>
      <c r="N94" s="199" t="s">
        <v>42</v>
      </c>
      <c r="O94" s="41"/>
      <c r="P94" s="200">
        <f>O94*H94</f>
        <v>0</v>
      </c>
      <c r="Q94" s="200">
        <v>0</v>
      </c>
      <c r="R94" s="200">
        <f>Q94*H94</f>
        <v>0</v>
      </c>
      <c r="S94" s="200">
        <v>0</v>
      </c>
      <c r="T94" s="201">
        <f>S94*H94</f>
        <v>0</v>
      </c>
      <c r="AR94" s="23" t="s">
        <v>175</v>
      </c>
      <c r="AT94" s="23" t="s">
        <v>170</v>
      </c>
      <c r="AU94" s="23" t="s">
        <v>81</v>
      </c>
      <c r="AY94" s="23" t="s">
        <v>168</v>
      </c>
      <c r="BE94" s="202">
        <f>IF(N94="základní",J94,0)</f>
        <v>0</v>
      </c>
      <c r="BF94" s="202">
        <f>IF(N94="snížená",J94,0)</f>
        <v>0</v>
      </c>
      <c r="BG94" s="202">
        <f>IF(N94="zákl. přenesená",J94,0)</f>
        <v>0</v>
      </c>
      <c r="BH94" s="202">
        <f>IF(N94="sníž. přenesená",J94,0)</f>
        <v>0</v>
      </c>
      <c r="BI94" s="202">
        <f>IF(N94="nulová",J94,0)</f>
        <v>0</v>
      </c>
      <c r="BJ94" s="23" t="s">
        <v>79</v>
      </c>
      <c r="BK94" s="202">
        <f>ROUND(I94*H94,2)</f>
        <v>0</v>
      </c>
      <c r="BL94" s="23" t="s">
        <v>175</v>
      </c>
      <c r="BM94" s="23" t="s">
        <v>947</v>
      </c>
    </row>
    <row r="95" spans="2:65" s="1" customFormat="1" ht="202.5">
      <c r="B95" s="40"/>
      <c r="C95" s="62"/>
      <c r="D95" s="203" t="s">
        <v>177</v>
      </c>
      <c r="E95" s="62"/>
      <c r="F95" s="204" t="s">
        <v>390</v>
      </c>
      <c r="G95" s="62"/>
      <c r="H95" s="62"/>
      <c r="I95" s="162"/>
      <c r="J95" s="62"/>
      <c r="K95" s="62"/>
      <c r="L95" s="60"/>
      <c r="M95" s="205"/>
      <c r="N95" s="41"/>
      <c r="O95" s="41"/>
      <c r="P95" s="41"/>
      <c r="Q95" s="41"/>
      <c r="R95" s="41"/>
      <c r="S95" s="41"/>
      <c r="T95" s="77"/>
      <c r="AT95" s="23" t="s">
        <v>177</v>
      </c>
      <c r="AU95" s="23" t="s">
        <v>81</v>
      </c>
    </row>
    <row r="96" spans="2:65" s="1" customFormat="1" ht="25.5" customHeight="1">
      <c r="B96" s="40"/>
      <c r="C96" s="191" t="s">
        <v>192</v>
      </c>
      <c r="D96" s="191" t="s">
        <v>170</v>
      </c>
      <c r="E96" s="192" t="s">
        <v>391</v>
      </c>
      <c r="F96" s="193" t="s">
        <v>392</v>
      </c>
      <c r="G96" s="194" t="s">
        <v>205</v>
      </c>
      <c r="H96" s="195">
        <v>44.34</v>
      </c>
      <c r="I96" s="196"/>
      <c r="J96" s="197">
        <f>ROUND(I96*H96,2)</f>
        <v>0</v>
      </c>
      <c r="K96" s="193" t="s">
        <v>174</v>
      </c>
      <c r="L96" s="60"/>
      <c r="M96" s="198" t="s">
        <v>21</v>
      </c>
      <c r="N96" s="199" t="s">
        <v>42</v>
      </c>
      <c r="O96" s="41"/>
      <c r="P96" s="200">
        <f>O96*H96</f>
        <v>0</v>
      </c>
      <c r="Q96" s="200">
        <v>0</v>
      </c>
      <c r="R96" s="200">
        <f>Q96*H96</f>
        <v>0</v>
      </c>
      <c r="S96" s="200">
        <v>0</v>
      </c>
      <c r="T96" s="201">
        <f>S96*H96</f>
        <v>0</v>
      </c>
      <c r="AR96" s="23" t="s">
        <v>175</v>
      </c>
      <c r="AT96" s="23" t="s">
        <v>170</v>
      </c>
      <c r="AU96" s="23" t="s">
        <v>81</v>
      </c>
      <c r="AY96" s="23" t="s">
        <v>168</v>
      </c>
      <c r="BE96" s="202">
        <f>IF(N96="základní",J96,0)</f>
        <v>0</v>
      </c>
      <c r="BF96" s="202">
        <f>IF(N96="snížená",J96,0)</f>
        <v>0</v>
      </c>
      <c r="BG96" s="202">
        <f>IF(N96="zákl. přenesená",J96,0)</f>
        <v>0</v>
      </c>
      <c r="BH96" s="202">
        <f>IF(N96="sníž. přenesená",J96,0)</f>
        <v>0</v>
      </c>
      <c r="BI96" s="202">
        <f>IF(N96="nulová",J96,0)</f>
        <v>0</v>
      </c>
      <c r="BJ96" s="23" t="s">
        <v>79</v>
      </c>
      <c r="BK96" s="202">
        <f>ROUND(I96*H96,2)</f>
        <v>0</v>
      </c>
      <c r="BL96" s="23" t="s">
        <v>175</v>
      </c>
      <c r="BM96" s="23" t="s">
        <v>948</v>
      </c>
    </row>
    <row r="97" spans="2:65" s="1" customFormat="1" ht="202.5">
      <c r="B97" s="40"/>
      <c r="C97" s="62"/>
      <c r="D97" s="203" t="s">
        <v>177</v>
      </c>
      <c r="E97" s="62"/>
      <c r="F97" s="204" t="s">
        <v>390</v>
      </c>
      <c r="G97" s="62"/>
      <c r="H97" s="62"/>
      <c r="I97" s="162"/>
      <c r="J97" s="62"/>
      <c r="K97" s="62"/>
      <c r="L97" s="60"/>
      <c r="M97" s="205"/>
      <c r="N97" s="41"/>
      <c r="O97" s="41"/>
      <c r="P97" s="41"/>
      <c r="Q97" s="41"/>
      <c r="R97" s="41"/>
      <c r="S97" s="41"/>
      <c r="T97" s="77"/>
      <c r="AT97" s="23" t="s">
        <v>177</v>
      </c>
      <c r="AU97" s="23" t="s">
        <v>81</v>
      </c>
    </row>
    <row r="98" spans="2:65" s="1" customFormat="1" ht="25.5" customHeight="1">
      <c r="B98" s="40"/>
      <c r="C98" s="191" t="s">
        <v>198</v>
      </c>
      <c r="D98" s="191" t="s">
        <v>170</v>
      </c>
      <c r="E98" s="192" t="s">
        <v>949</v>
      </c>
      <c r="F98" s="193" t="s">
        <v>950</v>
      </c>
      <c r="G98" s="194" t="s">
        <v>205</v>
      </c>
      <c r="H98" s="195">
        <v>13.72</v>
      </c>
      <c r="I98" s="196"/>
      <c r="J98" s="197">
        <f>ROUND(I98*H98,2)</f>
        <v>0</v>
      </c>
      <c r="K98" s="193" t="s">
        <v>174</v>
      </c>
      <c r="L98" s="60"/>
      <c r="M98" s="198" t="s">
        <v>21</v>
      </c>
      <c r="N98" s="199" t="s">
        <v>42</v>
      </c>
      <c r="O98" s="41"/>
      <c r="P98" s="200">
        <f>O98*H98</f>
        <v>0</v>
      </c>
      <c r="Q98" s="200">
        <v>0</v>
      </c>
      <c r="R98" s="200">
        <f>Q98*H98</f>
        <v>0</v>
      </c>
      <c r="S98" s="200">
        <v>0</v>
      </c>
      <c r="T98" s="201">
        <f>S98*H98</f>
        <v>0</v>
      </c>
      <c r="AR98" s="23" t="s">
        <v>175</v>
      </c>
      <c r="AT98" s="23" t="s">
        <v>170</v>
      </c>
      <c r="AU98" s="23" t="s">
        <v>81</v>
      </c>
      <c r="AY98" s="23" t="s">
        <v>168</v>
      </c>
      <c r="BE98" s="202">
        <f>IF(N98="základní",J98,0)</f>
        <v>0</v>
      </c>
      <c r="BF98" s="202">
        <f>IF(N98="snížená",J98,0)</f>
        <v>0</v>
      </c>
      <c r="BG98" s="202">
        <f>IF(N98="zákl. přenesená",J98,0)</f>
        <v>0</v>
      </c>
      <c r="BH98" s="202">
        <f>IF(N98="sníž. přenesená",J98,0)</f>
        <v>0</v>
      </c>
      <c r="BI98" s="202">
        <f>IF(N98="nulová",J98,0)</f>
        <v>0</v>
      </c>
      <c r="BJ98" s="23" t="s">
        <v>79</v>
      </c>
      <c r="BK98" s="202">
        <f>ROUND(I98*H98,2)</f>
        <v>0</v>
      </c>
      <c r="BL98" s="23" t="s">
        <v>175</v>
      </c>
      <c r="BM98" s="23" t="s">
        <v>951</v>
      </c>
    </row>
    <row r="99" spans="2:65" s="1" customFormat="1" ht="202.5">
      <c r="B99" s="40"/>
      <c r="C99" s="62"/>
      <c r="D99" s="203" t="s">
        <v>177</v>
      </c>
      <c r="E99" s="62"/>
      <c r="F99" s="204" t="s">
        <v>952</v>
      </c>
      <c r="G99" s="62"/>
      <c r="H99" s="62"/>
      <c r="I99" s="162"/>
      <c r="J99" s="62"/>
      <c r="K99" s="62"/>
      <c r="L99" s="60"/>
      <c r="M99" s="205"/>
      <c r="N99" s="41"/>
      <c r="O99" s="41"/>
      <c r="P99" s="41"/>
      <c r="Q99" s="41"/>
      <c r="R99" s="41"/>
      <c r="S99" s="41"/>
      <c r="T99" s="77"/>
      <c r="AT99" s="23" t="s">
        <v>177</v>
      </c>
      <c r="AU99" s="23" t="s">
        <v>81</v>
      </c>
    </row>
    <row r="100" spans="2:65" s="1" customFormat="1" ht="38.25" customHeight="1">
      <c r="B100" s="40"/>
      <c r="C100" s="191" t="s">
        <v>202</v>
      </c>
      <c r="D100" s="191" t="s">
        <v>170</v>
      </c>
      <c r="E100" s="192" t="s">
        <v>953</v>
      </c>
      <c r="F100" s="193" t="s">
        <v>954</v>
      </c>
      <c r="G100" s="194" t="s">
        <v>205</v>
      </c>
      <c r="H100" s="195">
        <v>13.72</v>
      </c>
      <c r="I100" s="196"/>
      <c r="J100" s="197">
        <f>ROUND(I100*H100,2)</f>
        <v>0</v>
      </c>
      <c r="K100" s="193" t="s">
        <v>174</v>
      </c>
      <c r="L100" s="60"/>
      <c r="M100" s="198" t="s">
        <v>21</v>
      </c>
      <c r="N100" s="199" t="s">
        <v>42</v>
      </c>
      <c r="O100" s="41"/>
      <c r="P100" s="200">
        <f>O100*H100</f>
        <v>0</v>
      </c>
      <c r="Q100" s="200">
        <v>0</v>
      </c>
      <c r="R100" s="200">
        <f>Q100*H100</f>
        <v>0</v>
      </c>
      <c r="S100" s="200">
        <v>0</v>
      </c>
      <c r="T100" s="201">
        <f>S100*H100</f>
        <v>0</v>
      </c>
      <c r="AR100" s="23" t="s">
        <v>175</v>
      </c>
      <c r="AT100" s="23" t="s">
        <v>170</v>
      </c>
      <c r="AU100" s="23" t="s">
        <v>81</v>
      </c>
      <c r="AY100" s="23" t="s">
        <v>168</v>
      </c>
      <c r="BE100" s="202">
        <f>IF(N100="základní",J100,0)</f>
        <v>0</v>
      </c>
      <c r="BF100" s="202">
        <f>IF(N100="snížená",J100,0)</f>
        <v>0</v>
      </c>
      <c r="BG100" s="202">
        <f>IF(N100="zákl. přenesená",J100,0)</f>
        <v>0</v>
      </c>
      <c r="BH100" s="202">
        <f>IF(N100="sníž. přenesená",J100,0)</f>
        <v>0</v>
      </c>
      <c r="BI100" s="202">
        <f>IF(N100="nulová",J100,0)</f>
        <v>0</v>
      </c>
      <c r="BJ100" s="23" t="s">
        <v>79</v>
      </c>
      <c r="BK100" s="202">
        <f>ROUND(I100*H100,2)</f>
        <v>0</v>
      </c>
      <c r="BL100" s="23" t="s">
        <v>175</v>
      </c>
      <c r="BM100" s="23" t="s">
        <v>955</v>
      </c>
    </row>
    <row r="101" spans="2:65" s="1" customFormat="1" ht="202.5">
      <c r="B101" s="40"/>
      <c r="C101" s="62"/>
      <c r="D101" s="203" t="s">
        <v>177</v>
      </c>
      <c r="E101" s="62"/>
      <c r="F101" s="204" t="s">
        <v>952</v>
      </c>
      <c r="G101" s="62"/>
      <c r="H101" s="62"/>
      <c r="I101" s="162"/>
      <c r="J101" s="62"/>
      <c r="K101" s="62"/>
      <c r="L101" s="60"/>
      <c r="M101" s="205"/>
      <c r="N101" s="41"/>
      <c r="O101" s="41"/>
      <c r="P101" s="41"/>
      <c r="Q101" s="41"/>
      <c r="R101" s="41"/>
      <c r="S101" s="41"/>
      <c r="T101" s="77"/>
      <c r="AT101" s="23" t="s">
        <v>177</v>
      </c>
      <c r="AU101" s="23" t="s">
        <v>81</v>
      </c>
    </row>
    <row r="102" spans="2:65" s="1" customFormat="1" ht="38.25" customHeight="1">
      <c r="B102" s="40"/>
      <c r="C102" s="191" t="s">
        <v>208</v>
      </c>
      <c r="D102" s="191" t="s">
        <v>170</v>
      </c>
      <c r="E102" s="192" t="s">
        <v>213</v>
      </c>
      <c r="F102" s="193" t="s">
        <v>214</v>
      </c>
      <c r="G102" s="194" t="s">
        <v>205</v>
      </c>
      <c r="H102" s="195">
        <v>72.819999999999993</v>
      </c>
      <c r="I102" s="196"/>
      <c r="J102" s="197">
        <f>ROUND(I102*H102,2)</f>
        <v>0</v>
      </c>
      <c r="K102" s="193" t="s">
        <v>174</v>
      </c>
      <c r="L102" s="60"/>
      <c r="M102" s="198" t="s">
        <v>21</v>
      </c>
      <c r="N102" s="199" t="s">
        <v>42</v>
      </c>
      <c r="O102" s="41"/>
      <c r="P102" s="200">
        <f>O102*H102</f>
        <v>0</v>
      </c>
      <c r="Q102" s="200">
        <v>0</v>
      </c>
      <c r="R102" s="200">
        <f>Q102*H102</f>
        <v>0</v>
      </c>
      <c r="S102" s="200">
        <v>0</v>
      </c>
      <c r="T102" s="201">
        <f>S102*H102</f>
        <v>0</v>
      </c>
      <c r="AR102" s="23" t="s">
        <v>175</v>
      </c>
      <c r="AT102" s="23" t="s">
        <v>170</v>
      </c>
      <c r="AU102" s="23" t="s">
        <v>81</v>
      </c>
      <c r="AY102" s="23" t="s">
        <v>168</v>
      </c>
      <c r="BE102" s="202">
        <f>IF(N102="základní",J102,0)</f>
        <v>0</v>
      </c>
      <c r="BF102" s="202">
        <f>IF(N102="snížená",J102,0)</f>
        <v>0</v>
      </c>
      <c r="BG102" s="202">
        <f>IF(N102="zákl. přenesená",J102,0)</f>
        <v>0</v>
      </c>
      <c r="BH102" s="202">
        <f>IF(N102="sníž. přenesená",J102,0)</f>
        <v>0</v>
      </c>
      <c r="BI102" s="202">
        <f>IF(N102="nulová",J102,0)</f>
        <v>0</v>
      </c>
      <c r="BJ102" s="23" t="s">
        <v>79</v>
      </c>
      <c r="BK102" s="202">
        <f>ROUND(I102*H102,2)</f>
        <v>0</v>
      </c>
      <c r="BL102" s="23" t="s">
        <v>175</v>
      </c>
      <c r="BM102" s="23" t="s">
        <v>956</v>
      </c>
    </row>
    <row r="103" spans="2:65" s="1" customFormat="1" ht="189">
      <c r="B103" s="40"/>
      <c r="C103" s="62"/>
      <c r="D103" s="203" t="s">
        <v>177</v>
      </c>
      <c r="E103" s="62"/>
      <c r="F103" s="204" t="s">
        <v>216</v>
      </c>
      <c r="G103" s="62"/>
      <c r="H103" s="62"/>
      <c r="I103" s="162"/>
      <c r="J103" s="62"/>
      <c r="K103" s="62"/>
      <c r="L103" s="60"/>
      <c r="M103" s="205"/>
      <c r="N103" s="41"/>
      <c r="O103" s="41"/>
      <c r="P103" s="41"/>
      <c r="Q103" s="41"/>
      <c r="R103" s="41"/>
      <c r="S103" s="41"/>
      <c r="T103" s="77"/>
      <c r="AT103" s="23" t="s">
        <v>177</v>
      </c>
      <c r="AU103" s="23" t="s">
        <v>81</v>
      </c>
    </row>
    <row r="104" spans="2:65" s="1" customFormat="1" ht="51" customHeight="1">
      <c r="B104" s="40"/>
      <c r="C104" s="191" t="s">
        <v>212</v>
      </c>
      <c r="D104" s="191" t="s">
        <v>170</v>
      </c>
      <c r="E104" s="192" t="s">
        <v>218</v>
      </c>
      <c r="F104" s="193" t="s">
        <v>219</v>
      </c>
      <c r="G104" s="194" t="s">
        <v>205</v>
      </c>
      <c r="H104" s="195">
        <v>728.2</v>
      </c>
      <c r="I104" s="196"/>
      <c r="J104" s="197">
        <f>ROUND(I104*H104,2)</f>
        <v>0</v>
      </c>
      <c r="K104" s="193" t="s">
        <v>174</v>
      </c>
      <c r="L104" s="60"/>
      <c r="M104" s="198" t="s">
        <v>21</v>
      </c>
      <c r="N104" s="199" t="s">
        <v>42</v>
      </c>
      <c r="O104" s="41"/>
      <c r="P104" s="200">
        <f>O104*H104</f>
        <v>0</v>
      </c>
      <c r="Q104" s="200">
        <v>0</v>
      </c>
      <c r="R104" s="200">
        <f>Q104*H104</f>
        <v>0</v>
      </c>
      <c r="S104" s="200">
        <v>0</v>
      </c>
      <c r="T104" s="201">
        <f>S104*H104</f>
        <v>0</v>
      </c>
      <c r="AR104" s="23" t="s">
        <v>175</v>
      </c>
      <c r="AT104" s="23" t="s">
        <v>170</v>
      </c>
      <c r="AU104" s="23" t="s">
        <v>81</v>
      </c>
      <c r="AY104" s="23" t="s">
        <v>168</v>
      </c>
      <c r="BE104" s="202">
        <f>IF(N104="základní",J104,0)</f>
        <v>0</v>
      </c>
      <c r="BF104" s="202">
        <f>IF(N104="snížená",J104,0)</f>
        <v>0</v>
      </c>
      <c r="BG104" s="202">
        <f>IF(N104="zákl. přenesená",J104,0)</f>
        <v>0</v>
      </c>
      <c r="BH104" s="202">
        <f>IF(N104="sníž. přenesená",J104,0)</f>
        <v>0</v>
      </c>
      <c r="BI104" s="202">
        <f>IF(N104="nulová",J104,0)</f>
        <v>0</v>
      </c>
      <c r="BJ104" s="23" t="s">
        <v>79</v>
      </c>
      <c r="BK104" s="202">
        <f>ROUND(I104*H104,2)</f>
        <v>0</v>
      </c>
      <c r="BL104" s="23" t="s">
        <v>175</v>
      </c>
      <c r="BM104" s="23" t="s">
        <v>957</v>
      </c>
    </row>
    <row r="105" spans="2:65" s="1" customFormat="1" ht="189">
      <c r="B105" s="40"/>
      <c r="C105" s="62"/>
      <c r="D105" s="203" t="s">
        <v>177</v>
      </c>
      <c r="E105" s="62"/>
      <c r="F105" s="204" t="s">
        <v>216</v>
      </c>
      <c r="G105" s="62"/>
      <c r="H105" s="62"/>
      <c r="I105" s="162"/>
      <c r="J105" s="62"/>
      <c r="K105" s="62"/>
      <c r="L105" s="60"/>
      <c r="M105" s="205"/>
      <c r="N105" s="41"/>
      <c r="O105" s="41"/>
      <c r="P105" s="41"/>
      <c r="Q105" s="41"/>
      <c r="R105" s="41"/>
      <c r="S105" s="41"/>
      <c r="T105" s="77"/>
      <c r="AT105" s="23" t="s">
        <v>177</v>
      </c>
      <c r="AU105" s="23" t="s">
        <v>81</v>
      </c>
    </row>
    <row r="106" spans="2:65" s="11" customFormat="1" ht="13.5">
      <c r="B106" s="206"/>
      <c r="C106" s="207"/>
      <c r="D106" s="203" t="s">
        <v>182</v>
      </c>
      <c r="E106" s="208" t="s">
        <v>21</v>
      </c>
      <c r="F106" s="209" t="s">
        <v>958</v>
      </c>
      <c r="G106" s="207"/>
      <c r="H106" s="210">
        <v>728.2</v>
      </c>
      <c r="I106" s="211"/>
      <c r="J106" s="207"/>
      <c r="K106" s="207"/>
      <c r="L106" s="212"/>
      <c r="M106" s="213"/>
      <c r="N106" s="214"/>
      <c r="O106" s="214"/>
      <c r="P106" s="214"/>
      <c r="Q106" s="214"/>
      <c r="R106" s="214"/>
      <c r="S106" s="214"/>
      <c r="T106" s="215"/>
      <c r="AT106" s="216" t="s">
        <v>182</v>
      </c>
      <c r="AU106" s="216" t="s">
        <v>81</v>
      </c>
      <c r="AV106" s="11" t="s">
        <v>81</v>
      </c>
      <c r="AW106" s="11" t="s">
        <v>34</v>
      </c>
      <c r="AX106" s="11" t="s">
        <v>71</v>
      </c>
      <c r="AY106" s="216" t="s">
        <v>168</v>
      </c>
    </row>
    <row r="107" spans="2:65" s="12" customFormat="1" ht="13.5">
      <c r="B107" s="217"/>
      <c r="C107" s="218"/>
      <c r="D107" s="203" t="s">
        <v>182</v>
      </c>
      <c r="E107" s="219" t="s">
        <v>21</v>
      </c>
      <c r="F107" s="220" t="s">
        <v>184</v>
      </c>
      <c r="G107" s="218"/>
      <c r="H107" s="221">
        <v>728.2</v>
      </c>
      <c r="I107" s="222"/>
      <c r="J107" s="218"/>
      <c r="K107" s="218"/>
      <c r="L107" s="223"/>
      <c r="M107" s="224"/>
      <c r="N107" s="225"/>
      <c r="O107" s="225"/>
      <c r="P107" s="225"/>
      <c r="Q107" s="225"/>
      <c r="R107" s="225"/>
      <c r="S107" s="225"/>
      <c r="T107" s="226"/>
      <c r="AT107" s="227" t="s">
        <v>182</v>
      </c>
      <c r="AU107" s="227" t="s">
        <v>81</v>
      </c>
      <c r="AV107" s="12" t="s">
        <v>175</v>
      </c>
      <c r="AW107" s="12" t="s">
        <v>34</v>
      </c>
      <c r="AX107" s="12" t="s">
        <v>79</v>
      </c>
      <c r="AY107" s="227" t="s">
        <v>168</v>
      </c>
    </row>
    <row r="108" spans="2:65" s="1" customFormat="1" ht="25.5" customHeight="1">
      <c r="B108" s="40"/>
      <c r="C108" s="191" t="s">
        <v>217</v>
      </c>
      <c r="D108" s="191" t="s">
        <v>170</v>
      </c>
      <c r="E108" s="192" t="s">
        <v>404</v>
      </c>
      <c r="F108" s="193" t="s">
        <v>405</v>
      </c>
      <c r="G108" s="194" t="s">
        <v>205</v>
      </c>
      <c r="H108" s="195">
        <v>72.819999999999993</v>
      </c>
      <c r="I108" s="196"/>
      <c r="J108" s="197">
        <f>ROUND(I108*H108,2)</f>
        <v>0</v>
      </c>
      <c r="K108" s="193" t="s">
        <v>174</v>
      </c>
      <c r="L108" s="60"/>
      <c r="M108" s="198" t="s">
        <v>21</v>
      </c>
      <c r="N108" s="199" t="s">
        <v>42</v>
      </c>
      <c r="O108" s="41"/>
      <c r="P108" s="200">
        <f>O108*H108</f>
        <v>0</v>
      </c>
      <c r="Q108" s="200">
        <v>0</v>
      </c>
      <c r="R108" s="200">
        <f>Q108*H108</f>
        <v>0</v>
      </c>
      <c r="S108" s="200">
        <v>0</v>
      </c>
      <c r="T108" s="201">
        <f>S108*H108</f>
        <v>0</v>
      </c>
      <c r="AR108" s="23" t="s">
        <v>175</v>
      </c>
      <c r="AT108" s="23" t="s">
        <v>170</v>
      </c>
      <c r="AU108" s="23" t="s">
        <v>81</v>
      </c>
      <c r="AY108" s="23" t="s">
        <v>168</v>
      </c>
      <c r="BE108" s="202">
        <f>IF(N108="základní",J108,0)</f>
        <v>0</v>
      </c>
      <c r="BF108" s="202">
        <f>IF(N108="snížená",J108,0)</f>
        <v>0</v>
      </c>
      <c r="BG108" s="202">
        <f>IF(N108="zákl. přenesená",J108,0)</f>
        <v>0</v>
      </c>
      <c r="BH108" s="202">
        <f>IF(N108="sníž. přenesená",J108,0)</f>
        <v>0</v>
      </c>
      <c r="BI108" s="202">
        <f>IF(N108="nulová",J108,0)</f>
        <v>0</v>
      </c>
      <c r="BJ108" s="23" t="s">
        <v>79</v>
      </c>
      <c r="BK108" s="202">
        <f>ROUND(I108*H108,2)</f>
        <v>0</v>
      </c>
      <c r="BL108" s="23" t="s">
        <v>175</v>
      </c>
      <c r="BM108" s="23" t="s">
        <v>959</v>
      </c>
    </row>
    <row r="109" spans="2:65" s="1" customFormat="1" ht="148.5">
      <c r="B109" s="40"/>
      <c r="C109" s="62"/>
      <c r="D109" s="203" t="s">
        <v>177</v>
      </c>
      <c r="E109" s="62"/>
      <c r="F109" s="204" t="s">
        <v>226</v>
      </c>
      <c r="G109" s="62"/>
      <c r="H109" s="62"/>
      <c r="I109" s="162"/>
      <c r="J109" s="62"/>
      <c r="K109" s="62"/>
      <c r="L109" s="60"/>
      <c r="M109" s="205"/>
      <c r="N109" s="41"/>
      <c r="O109" s="41"/>
      <c r="P109" s="41"/>
      <c r="Q109" s="41"/>
      <c r="R109" s="41"/>
      <c r="S109" s="41"/>
      <c r="T109" s="77"/>
      <c r="AT109" s="23" t="s">
        <v>177</v>
      </c>
      <c r="AU109" s="23" t="s">
        <v>81</v>
      </c>
    </row>
    <row r="110" spans="2:65" s="1" customFormat="1" ht="16.5" customHeight="1">
      <c r="B110" s="40"/>
      <c r="C110" s="191" t="s">
        <v>222</v>
      </c>
      <c r="D110" s="191" t="s">
        <v>170</v>
      </c>
      <c r="E110" s="192" t="s">
        <v>228</v>
      </c>
      <c r="F110" s="193" t="s">
        <v>229</v>
      </c>
      <c r="G110" s="194" t="s">
        <v>205</v>
      </c>
      <c r="H110" s="195">
        <v>72.819999999999993</v>
      </c>
      <c r="I110" s="196"/>
      <c r="J110" s="197">
        <f>ROUND(I110*H110,2)</f>
        <v>0</v>
      </c>
      <c r="K110" s="193" t="s">
        <v>174</v>
      </c>
      <c r="L110" s="60"/>
      <c r="M110" s="198" t="s">
        <v>21</v>
      </c>
      <c r="N110" s="199" t="s">
        <v>42</v>
      </c>
      <c r="O110" s="41"/>
      <c r="P110" s="200">
        <f>O110*H110</f>
        <v>0</v>
      </c>
      <c r="Q110" s="200">
        <v>0</v>
      </c>
      <c r="R110" s="200">
        <f>Q110*H110</f>
        <v>0</v>
      </c>
      <c r="S110" s="200">
        <v>0</v>
      </c>
      <c r="T110" s="201">
        <f>S110*H110</f>
        <v>0</v>
      </c>
      <c r="AR110" s="23" t="s">
        <v>175</v>
      </c>
      <c r="AT110" s="23" t="s">
        <v>170</v>
      </c>
      <c r="AU110" s="23" t="s">
        <v>81</v>
      </c>
      <c r="AY110" s="23" t="s">
        <v>168</v>
      </c>
      <c r="BE110" s="202">
        <f>IF(N110="základní",J110,0)</f>
        <v>0</v>
      </c>
      <c r="BF110" s="202">
        <f>IF(N110="snížená",J110,0)</f>
        <v>0</v>
      </c>
      <c r="BG110" s="202">
        <f>IF(N110="zákl. přenesená",J110,0)</f>
        <v>0</v>
      </c>
      <c r="BH110" s="202">
        <f>IF(N110="sníž. přenesená",J110,0)</f>
        <v>0</v>
      </c>
      <c r="BI110" s="202">
        <f>IF(N110="nulová",J110,0)</f>
        <v>0</v>
      </c>
      <c r="BJ110" s="23" t="s">
        <v>79</v>
      </c>
      <c r="BK110" s="202">
        <f>ROUND(I110*H110,2)</f>
        <v>0</v>
      </c>
      <c r="BL110" s="23" t="s">
        <v>175</v>
      </c>
      <c r="BM110" s="23" t="s">
        <v>960</v>
      </c>
    </row>
    <row r="111" spans="2:65" s="1" customFormat="1" ht="283.5">
      <c r="B111" s="40"/>
      <c r="C111" s="62"/>
      <c r="D111" s="203" t="s">
        <v>177</v>
      </c>
      <c r="E111" s="62"/>
      <c r="F111" s="204" t="s">
        <v>231</v>
      </c>
      <c r="G111" s="62"/>
      <c r="H111" s="62"/>
      <c r="I111" s="162"/>
      <c r="J111" s="62"/>
      <c r="K111" s="62"/>
      <c r="L111" s="60"/>
      <c r="M111" s="205"/>
      <c r="N111" s="41"/>
      <c r="O111" s="41"/>
      <c r="P111" s="41"/>
      <c r="Q111" s="41"/>
      <c r="R111" s="41"/>
      <c r="S111" s="41"/>
      <c r="T111" s="77"/>
      <c r="AT111" s="23" t="s">
        <v>177</v>
      </c>
      <c r="AU111" s="23" t="s">
        <v>81</v>
      </c>
    </row>
    <row r="112" spans="2:65" s="1" customFormat="1" ht="25.5" customHeight="1">
      <c r="B112" s="40"/>
      <c r="C112" s="191" t="s">
        <v>227</v>
      </c>
      <c r="D112" s="191" t="s">
        <v>170</v>
      </c>
      <c r="E112" s="192" t="s">
        <v>233</v>
      </c>
      <c r="F112" s="193" t="s">
        <v>234</v>
      </c>
      <c r="G112" s="194" t="s">
        <v>235</v>
      </c>
      <c r="H112" s="195">
        <v>116.512</v>
      </c>
      <c r="I112" s="196"/>
      <c r="J112" s="197">
        <f>ROUND(I112*H112,2)</f>
        <v>0</v>
      </c>
      <c r="K112" s="193" t="s">
        <v>174</v>
      </c>
      <c r="L112" s="60"/>
      <c r="M112" s="198" t="s">
        <v>21</v>
      </c>
      <c r="N112" s="199" t="s">
        <v>42</v>
      </c>
      <c r="O112" s="41"/>
      <c r="P112" s="200">
        <f>O112*H112</f>
        <v>0</v>
      </c>
      <c r="Q112" s="200">
        <v>0</v>
      </c>
      <c r="R112" s="200">
        <f>Q112*H112</f>
        <v>0</v>
      </c>
      <c r="S112" s="200">
        <v>0</v>
      </c>
      <c r="T112" s="201">
        <f>S112*H112</f>
        <v>0</v>
      </c>
      <c r="AR112" s="23" t="s">
        <v>175</v>
      </c>
      <c r="AT112" s="23" t="s">
        <v>170</v>
      </c>
      <c r="AU112" s="23" t="s">
        <v>81</v>
      </c>
      <c r="AY112" s="23" t="s">
        <v>168</v>
      </c>
      <c r="BE112" s="202">
        <f>IF(N112="základní",J112,0)</f>
        <v>0</v>
      </c>
      <c r="BF112" s="202">
        <f>IF(N112="snížená",J112,0)</f>
        <v>0</v>
      </c>
      <c r="BG112" s="202">
        <f>IF(N112="zákl. přenesená",J112,0)</f>
        <v>0</v>
      </c>
      <c r="BH112" s="202">
        <f>IF(N112="sníž. přenesená",J112,0)</f>
        <v>0</v>
      </c>
      <c r="BI112" s="202">
        <f>IF(N112="nulová",J112,0)</f>
        <v>0</v>
      </c>
      <c r="BJ112" s="23" t="s">
        <v>79</v>
      </c>
      <c r="BK112" s="202">
        <f>ROUND(I112*H112,2)</f>
        <v>0</v>
      </c>
      <c r="BL112" s="23" t="s">
        <v>175</v>
      </c>
      <c r="BM112" s="23" t="s">
        <v>961</v>
      </c>
    </row>
    <row r="113" spans="2:65" s="1" customFormat="1" ht="27">
      <c r="B113" s="40"/>
      <c r="C113" s="62"/>
      <c r="D113" s="203" t="s">
        <v>177</v>
      </c>
      <c r="E113" s="62"/>
      <c r="F113" s="204" t="s">
        <v>237</v>
      </c>
      <c r="G113" s="62"/>
      <c r="H113" s="62"/>
      <c r="I113" s="162"/>
      <c r="J113" s="62"/>
      <c r="K113" s="62"/>
      <c r="L113" s="60"/>
      <c r="M113" s="205"/>
      <c r="N113" s="41"/>
      <c r="O113" s="41"/>
      <c r="P113" s="41"/>
      <c r="Q113" s="41"/>
      <c r="R113" s="41"/>
      <c r="S113" s="41"/>
      <c r="T113" s="77"/>
      <c r="AT113" s="23" t="s">
        <v>177</v>
      </c>
      <c r="AU113" s="23" t="s">
        <v>81</v>
      </c>
    </row>
    <row r="114" spans="2:65" s="11" customFormat="1" ht="13.5">
      <c r="B114" s="206"/>
      <c r="C114" s="207"/>
      <c r="D114" s="203" t="s">
        <v>182</v>
      </c>
      <c r="E114" s="208" t="s">
        <v>21</v>
      </c>
      <c r="F114" s="209" t="s">
        <v>962</v>
      </c>
      <c r="G114" s="207"/>
      <c r="H114" s="210">
        <v>116.512</v>
      </c>
      <c r="I114" s="211"/>
      <c r="J114" s="207"/>
      <c r="K114" s="207"/>
      <c r="L114" s="212"/>
      <c r="M114" s="213"/>
      <c r="N114" s="214"/>
      <c r="O114" s="214"/>
      <c r="P114" s="214"/>
      <c r="Q114" s="214"/>
      <c r="R114" s="214"/>
      <c r="S114" s="214"/>
      <c r="T114" s="215"/>
      <c r="AT114" s="216" t="s">
        <v>182</v>
      </c>
      <c r="AU114" s="216" t="s">
        <v>81</v>
      </c>
      <c r="AV114" s="11" t="s">
        <v>81</v>
      </c>
      <c r="AW114" s="11" t="s">
        <v>34</v>
      </c>
      <c r="AX114" s="11" t="s">
        <v>71</v>
      </c>
      <c r="AY114" s="216" t="s">
        <v>168</v>
      </c>
    </row>
    <row r="115" spans="2:65" s="12" customFormat="1" ht="13.5">
      <c r="B115" s="217"/>
      <c r="C115" s="218"/>
      <c r="D115" s="203" t="s">
        <v>182</v>
      </c>
      <c r="E115" s="219" t="s">
        <v>21</v>
      </c>
      <c r="F115" s="220" t="s">
        <v>184</v>
      </c>
      <c r="G115" s="218"/>
      <c r="H115" s="221">
        <v>116.512</v>
      </c>
      <c r="I115" s="222"/>
      <c r="J115" s="218"/>
      <c r="K115" s="218"/>
      <c r="L115" s="223"/>
      <c r="M115" s="224"/>
      <c r="N115" s="225"/>
      <c r="O115" s="225"/>
      <c r="P115" s="225"/>
      <c r="Q115" s="225"/>
      <c r="R115" s="225"/>
      <c r="S115" s="225"/>
      <c r="T115" s="226"/>
      <c r="AT115" s="227" t="s">
        <v>182</v>
      </c>
      <c r="AU115" s="227" t="s">
        <v>81</v>
      </c>
      <c r="AV115" s="12" t="s">
        <v>175</v>
      </c>
      <c r="AW115" s="12" t="s">
        <v>34</v>
      </c>
      <c r="AX115" s="12" t="s">
        <v>79</v>
      </c>
      <c r="AY115" s="227" t="s">
        <v>168</v>
      </c>
    </row>
    <row r="116" spans="2:65" s="10" customFormat="1" ht="29.85" customHeight="1">
      <c r="B116" s="175"/>
      <c r="C116" s="176"/>
      <c r="D116" s="177" t="s">
        <v>70</v>
      </c>
      <c r="E116" s="189" t="s">
        <v>81</v>
      </c>
      <c r="F116" s="189" t="s">
        <v>414</v>
      </c>
      <c r="G116" s="176"/>
      <c r="H116" s="176"/>
      <c r="I116" s="179"/>
      <c r="J116" s="190">
        <f>BK116</f>
        <v>0</v>
      </c>
      <c r="K116" s="176"/>
      <c r="L116" s="181"/>
      <c r="M116" s="182"/>
      <c r="N116" s="183"/>
      <c r="O116" s="183"/>
      <c r="P116" s="184">
        <f>SUM(P117:P128)</f>
        <v>0</v>
      </c>
      <c r="Q116" s="183"/>
      <c r="R116" s="184">
        <f>SUM(R117:R128)</f>
        <v>98.719677600000011</v>
      </c>
      <c r="S116" s="183"/>
      <c r="T116" s="185">
        <f>SUM(T117:T128)</f>
        <v>0</v>
      </c>
      <c r="AR116" s="186" t="s">
        <v>79</v>
      </c>
      <c r="AT116" s="187" t="s">
        <v>70</v>
      </c>
      <c r="AU116" s="187" t="s">
        <v>79</v>
      </c>
      <c r="AY116" s="186" t="s">
        <v>168</v>
      </c>
      <c r="BK116" s="188">
        <f>SUM(BK117:BK128)</f>
        <v>0</v>
      </c>
    </row>
    <row r="117" spans="2:65" s="1" customFormat="1" ht="25.5" customHeight="1">
      <c r="B117" s="40"/>
      <c r="C117" s="191" t="s">
        <v>232</v>
      </c>
      <c r="D117" s="191" t="s">
        <v>170</v>
      </c>
      <c r="E117" s="192" t="s">
        <v>419</v>
      </c>
      <c r="F117" s="193" t="s">
        <v>420</v>
      </c>
      <c r="G117" s="194" t="s">
        <v>205</v>
      </c>
      <c r="H117" s="195">
        <v>7.39</v>
      </c>
      <c r="I117" s="196"/>
      <c r="J117" s="197">
        <f>ROUND(I117*H117,2)</f>
        <v>0</v>
      </c>
      <c r="K117" s="193" t="s">
        <v>174</v>
      </c>
      <c r="L117" s="60"/>
      <c r="M117" s="198" t="s">
        <v>21</v>
      </c>
      <c r="N117" s="199" t="s">
        <v>42</v>
      </c>
      <c r="O117" s="41"/>
      <c r="P117" s="200">
        <f>O117*H117</f>
        <v>0</v>
      </c>
      <c r="Q117" s="200">
        <v>2.45329</v>
      </c>
      <c r="R117" s="200">
        <f>Q117*H117</f>
        <v>18.1298131</v>
      </c>
      <c r="S117" s="200">
        <v>0</v>
      </c>
      <c r="T117" s="201">
        <f>S117*H117</f>
        <v>0</v>
      </c>
      <c r="AR117" s="23" t="s">
        <v>175</v>
      </c>
      <c r="AT117" s="23" t="s">
        <v>170</v>
      </c>
      <c r="AU117" s="23" t="s">
        <v>81</v>
      </c>
      <c r="AY117" s="23" t="s">
        <v>168</v>
      </c>
      <c r="BE117" s="202">
        <f>IF(N117="základní",J117,0)</f>
        <v>0</v>
      </c>
      <c r="BF117" s="202">
        <f>IF(N117="snížená",J117,0)</f>
        <v>0</v>
      </c>
      <c r="BG117" s="202">
        <f>IF(N117="zákl. přenesená",J117,0)</f>
        <v>0</v>
      </c>
      <c r="BH117" s="202">
        <f>IF(N117="sníž. přenesená",J117,0)</f>
        <v>0</v>
      </c>
      <c r="BI117" s="202">
        <f>IF(N117="nulová",J117,0)</f>
        <v>0</v>
      </c>
      <c r="BJ117" s="23" t="s">
        <v>79</v>
      </c>
      <c r="BK117" s="202">
        <f>ROUND(I117*H117,2)</f>
        <v>0</v>
      </c>
      <c r="BL117" s="23" t="s">
        <v>175</v>
      </c>
      <c r="BM117" s="23" t="s">
        <v>963</v>
      </c>
    </row>
    <row r="118" spans="2:65" s="1" customFormat="1" ht="81">
      <c r="B118" s="40"/>
      <c r="C118" s="62"/>
      <c r="D118" s="203" t="s">
        <v>177</v>
      </c>
      <c r="E118" s="62"/>
      <c r="F118" s="204" t="s">
        <v>422</v>
      </c>
      <c r="G118" s="62"/>
      <c r="H118" s="62"/>
      <c r="I118" s="162"/>
      <c r="J118" s="62"/>
      <c r="K118" s="62"/>
      <c r="L118" s="60"/>
      <c r="M118" s="205"/>
      <c r="N118" s="41"/>
      <c r="O118" s="41"/>
      <c r="P118" s="41"/>
      <c r="Q118" s="41"/>
      <c r="R118" s="41"/>
      <c r="S118" s="41"/>
      <c r="T118" s="77"/>
      <c r="AT118" s="23" t="s">
        <v>177</v>
      </c>
      <c r="AU118" s="23" t="s">
        <v>81</v>
      </c>
    </row>
    <row r="119" spans="2:65" s="1" customFormat="1" ht="25.5" customHeight="1">
      <c r="B119" s="40"/>
      <c r="C119" s="191" t="s">
        <v>239</v>
      </c>
      <c r="D119" s="191" t="s">
        <v>170</v>
      </c>
      <c r="E119" s="192" t="s">
        <v>964</v>
      </c>
      <c r="F119" s="193" t="s">
        <v>965</v>
      </c>
      <c r="G119" s="194" t="s">
        <v>205</v>
      </c>
      <c r="H119" s="195">
        <v>18.48</v>
      </c>
      <c r="I119" s="196"/>
      <c r="J119" s="197">
        <f>ROUND(I119*H119,2)</f>
        <v>0</v>
      </c>
      <c r="K119" s="193" t="s">
        <v>174</v>
      </c>
      <c r="L119" s="60"/>
      <c r="M119" s="198" t="s">
        <v>21</v>
      </c>
      <c r="N119" s="199" t="s">
        <v>42</v>
      </c>
      <c r="O119" s="41"/>
      <c r="P119" s="200">
        <f>O119*H119</f>
        <v>0</v>
      </c>
      <c r="Q119" s="200">
        <v>2.45329</v>
      </c>
      <c r="R119" s="200">
        <f>Q119*H119</f>
        <v>45.336799200000002</v>
      </c>
      <c r="S119" s="200">
        <v>0</v>
      </c>
      <c r="T119" s="201">
        <f>S119*H119</f>
        <v>0</v>
      </c>
      <c r="AR119" s="23" t="s">
        <v>175</v>
      </c>
      <c r="AT119" s="23" t="s">
        <v>170</v>
      </c>
      <c r="AU119" s="23" t="s">
        <v>81</v>
      </c>
      <c r="AY119" s="23" t="s">
        <v>168</v>
      </c>
      <c r="BE119" s="202">
        <f>IF(N119="základní",J119,0)</f>
        <v>0</v>
      </c>
      <c r="BF119" s="202">
        <f>IF(N119="snížená",J119,0)</f>
        <v>0</v>
      </c>
      <c r="BG119" s="202">
        <f>IF(N119="zákl. přenesená",J119,0)</f>
        <v>0</v>
      </c>
      <c r="BH119" s="202">
        <f>IF(N119="sníž. přenesená",J119,0)</f>
        <v>0</v>
      </c>
      <c r="BI119" s="202">
        <f>IF(N119="nulová",J119,0)</f>
        <v>0</v>
      </c>
      <c r="BJ119" s="23" t="s">
        <v>79</v>
      </c>
      <c r="BK119" s="202">
        <f>ROUND(I119*H119,2)</f>
        <v>0</v>
      </c>
      <c r="BL119" s="23" t="s">
        <v>175</v>
      </c>
      <c r="BM119" s="23" t="s">
        <v>966</v>
      </c>
    </row>
    <row r="120" spans="2:65" s="1" customFormat="1" ht="94.5">
      <c r="B120" s="40"/>
      <c r="C120" s="62"/>
      <c r="D120" s="203" t="s">
        <v>177</v>
      </c>
      <c r="E120" s="62"/>
      <c r="F120" s="204" t="s">
        <v>967</v>
      </c>
      <c r="G120" s="62"/>
      <c r="H120" s="62"/>
      <c r="I120" s="162"/>
      <c r="J120" s="62"/>
      <c r="K120" s="62"/>
      <c r="L120" s="60"/>
      <c r="M120" s="205"/>
      <c r="N120" s="41"/>
      <c r="O120" s="41"/>
      <c r="P120" s="41"/>
      <c r="Q120" s="41"/>
      <c r="R120" s="41"/>
      <c r="S120" s="41"/>
      <c r="T120" s="77"/>
      <c r="AT120" s="23" t="s">
        <v>177</v>
      </c>
      <c r="AU120" s="23" t="s">
        <v>81</v>
      </c>
    </row>
    <row r="121" spans="2:65" s="1" customFormat="1" ht="16.5" customHeight="1">
      <c r="B121" s="40"/>
      <c r="C121" s="191" t="s">
        <v>10</v>
      </c>
      <c r="D121" s="191" t="s">
        <v>170</v>
      </c>
      <c r="E121" s="192" t="s">
        <v>428</v>
      </c>
      <c r="F121" s="193" t="s">
        <v>429</v>
      </c>
      <c r="G121" s="194" t="s">
        <v>173</v>
      </c>
      <c r="H121" s="195">
        <v>10.67</v>
      </c>
      <c r="I121" s="196"/>
      <c r="J121" s="197">
        <f>ROUND(I121*H121,2)</f>
        <v>0</v>
      </c>
      <c r="K121" s="193" t="s">
        <v>174</v>
      </c>
      <c r="L121" s="60"/>
      <c r="M121" s="198" t="s">
        <v>21</v>
      </c>
      <c r="N121" s="199" t="s">
        <v>42</v>
      </c>
      <c r="O121" s="41"/>
      <c r="P121" s="200">
        <f>O121*H121</f>
        <v>0</v>
      </c>
      <c r="Q121" s="200">
        <v>2.47E-3</v>
      </c>
      <c r="R121" s="200">
        <f>Q121*H121</f>
        <v>2.6354900000000001E-2</v>
      </c>
      <c r="S121" s="200">
        <v>0</v>
      </c>
      <c r="T121" s="201">
        <f>S121*H121</f>
        <v>0</v>
      </c>
      <c r="AR121" s="23" t="s">
        <v>175</v>
      </c>
      <c r="AT121" s="23" t="s">
        <v>170</v>
      </c>
      <c r="AU121" s="23" t="s">
        <v>81</v>
      </c>
      <c r="AY121" s="23" t="s">
        <v>168</v>
      </c>
      <c r="BE121" s="202">
        <f>IF(N121="základní",J121,0)</f>
        <v>0</v>
      </c>
      <c r="BF121" s="202">
        <f>IF(N121="snížená",J121,0)</f>
        <v>0</v>
      </c>
      <c r="BG121" s="202">
        <f>IF(N121="zákl. přenesená",J121,0)</f>
        <v>0</v>
      </c>
      <c r="BH121" s="202">
        <f>IF(N121="sníž. přenesená",J121,0)</f>
        <v>0</v>
      </c>
      <c r="BI121" s="202">
        <f>IF(N121="nulová",J121,0)</f>
        <v>0</v>
      </c>
      <c r="BJ121" s="23" t="s">
        <v>79</v>
      </c>
      <c r="BK121" s="202">
        <f>ROUND(I121*H121,2)</f>
        <v>0</v>
      </c>
      <c r="BL121" s="23" t="s">
        <v>175</v>
      </c>
      <c r="BM121" s="23" t="s">
        <v>968</v>
      </c>
    </row>
    <row r="122" spans="2:65" s="1" customFormat="1" ht="40.5">
      <c r="B122" s="40"/>
      <c r="C122" s="62"/>
      <c r="D122" s="203" t="s">
        <v>177</v>
      </c>
      <c r="E122" s="62"/>
      <c r="F122" s="204" t="s">
        <v>431</v>
      </c>
      <c r="G122" s="62"/>
      <c r="H122" s="62"/>
      <c r="I122" s="162"/>
      <c r="J122" s="62"/>
      <c r="K122" s="62"/>
      <c r="L122" s="60"/>
      <c r="M122" s="205"/>
      <c r="N122" s="41"/>
      <c r="O122" s="41"/>
      <c r="P122" s="41"/>
      <c r="Q122" s="41"/>
      <c r="R122" s="41"/>
      <c r="S122" s="41"/>
      <c r="T122" s="77"/>
      <c r="AT122" s="23" t="s">
        <v>177</v>
      </c>
      <c r="AU122" s="23" t="s">
        <v>81</v>
      </c>
    </row>
    <row r="123" spans="2:65" s="1" customFormat="1" ht="16.5" customHeight="1">
      <c r="B123" s="40"/>
      <c r="C123" s="191" t="s">
        <v>427</v>
      </c>
      <c r="D123" s="191" t="s">
        <v>170</v>
      </c>
      <c r="E123" s="192" t="s">
        <v>432</v>
      </c>
      <c r="F123" s="193" t="s">
        <v>433</v>
      </c>
      <c r="G123" s="194" t="s">
        <v>173</v>
      </c>
      <c r="H123" s="195">
        <v>10.67</v>
      </c>
      <c r="I123" s="196"/>
      <c r="J123" s="197">
        <f>ROUND(I123*H123,2)</f>
        <v>0</v>
      </c>
      <c r="K123" s="193" t="s">
        <v>174</v>
      </c>
      <c r="L123" s="60"/>
      <c r="M123" s="198" t="s">
        <v>21</v>
      </c>
      <c r="N123" s="199" t="s">
        <v>42</v>
      </c>
      <c r="O123" s="41"/>
      <c r="P123" s="200">
        <f>O123*H123</f>
        <v>0</v>
      </c>
      <c r="Q123" s="200">
        <v>0</v>
      </c>
      <c r="R123" s="200">
        <f>Q123*H123</f>
        <v>0</v>
      </c>
      <c r="S123" s="200">
        <v>0</v>
      </c>
      <c r="T123" s="201">
        <f>S123*H123</f>
        <v>0</v>
      </c>
      <c r="AR123" s="23" t="s">
        <v>175</v>
      </c>
      <c r="AT123" s="23" t="s">
        <v>170</v>
      </c>
      <c r="AU123" s="23" t="s">
        <v>81</v>
      </c>
      <c r="AY123" s="23" t="s">
        <v>168</v>
      </c>
      <c r="BE123" s="202">
        <f>IF(N123="základní",J123,0)</f>
        <v>0</v>
      </c>
      <c r="BF123" s="202">
        <f>IF(N123="snížená",J123,0)</f>
        <v>0</v>
      </c>
      <c r="BG123" s="202">
        <f>IF(N123="zákl. přenesená",J123,0)</f>
        <v>0</v>
      </c>
      <c r="BH123" s="202">
        <f>IF(N123="sníž. přenesená",J123,0)</f>
        <v>0</v>
      </c>
      <c r="BI123" s="202">
        <f>IF(N123="nulová",J123,0)</f>
        <v>0</v>
      </c>
      <c r="BJ123" s="23" t="s">
        <v>79</v>
      </c>
      <c r="BK123" s="202">
        <f>ROUND(I123*H123,2)</f>
        <v>0</v>
      </c>
      <c r="BL123" s="23" t="s">
        <v>175</v>
      </c>
      <c r="BM123" s="23" t="s">
        <v>969</v>
      </c>
    </row>
    <row r="124" spans="2:65" s="1" customFormat="1" ht="40.5">
      <c r="B124" s="40"/>
      <c r="C124" s="62"/>
      <c r="D124" s="203" t="s">
        <v>177</v>
      </c>
      <c r="E124" s="62"/>
      <c r="F124" s="204" t="s">
        <v>431</v>
      </c>
      <c r="G124" s="62"/>
      <c r="H124" s="62"/>
      <c r="I124" s="162"/>
      <c r="J124" s="62"/>
      <c r="K124" s="62"/>
      <c r="L124" s="60"/>
      <c r="M124" s="205"/>
      <c r="N124" s="41"/>
      <c r="O124" s="41"/>
      <c r="P124" s="41"/>
      <c r="Q124" s="41"/>
      <c r="R124" s="41"/>
      <c r="S124" s="41"/>
      <c r="T124" s="77"/>
      <c r="AT124" s="23" t="s">
        <v>177</v>
      </c>
      <c r="AU124" s="23" t="s">
        <v>81</v>
      </c>
    </row>
    <row r="125" spans="2:65" s="1" customFormat="1" ht="16.5" customHeight="1">
      <c r="B125" s="40"/>
      <c r="C125" s="191" t="s">
        <v>254</v>
      </c>
      <c r="D125" s="191" t="s">
        <v>170</v>
      </c>
      <c r="E125" s="192" t="s">
        <v>970</v>
      </c>
      <c r="F125" s="193" t="s">
        <v>971</v>
      </c>
      <c r="G125" s="194" t="s">
        <v>235</v>
      </c>
      <c r="H125" s="195">
        <v>1.48</v>
      </c>
      <c r="I125" s="196"/>
      <c r="J125" s="197">
        <f>ROUND(I125*H125,2)</f>
        <v>0</v>
      </c>
      <c r="K125" s="193" t="s">
        <v>174</v>
      </c>
      <c r="L125" s="60"/>
      <c r="M125" s="198" t="s">
        <v>21</v>
      </c>
      <c r="N125" s="199" t="s">
        <v>42</v>
      </c>
      <c r="O125" s="41"/>
      <c r="P125" s="200">
        <f>O125*H125</f>
        <v>0</v>
      </c>
      <c r="Q125" s="200">
        <v>1.0591699999999999</v>
      </c>
      <c r="R125" s="200">
        <f>Q125*H125</f>
        <v>1.5675716</v>
      </c>
      <c r="S125" s="200">
        <v>0</v>
      </c>
      <c r="T125" s="201">
        <f>S125*H125</f>
        <v>0</v>
      </c>
      <c r="AR125" s="23" t="s">
        <v>175</v>
      </c>
      <c r="AT125" s="23" t="s">
        <v>170</v>
      </c>
      <c r="AU125" s="23" t="s">
        <v>81</v>
      </c>
      <c r="AY125" s="23" t="s">
        <v>168</v>
      </c>
      <c r="BE125" s="202">
        <f>IF(N125="základní",J125,0)</f>
        <v>0</v>
      </c>
      <c r="BF125" s="202">
        <f>IF(N125="snížená",J125,0)</f>
        <v>0</v>
      </c>
      <c r="BG125" s="202">
        <f>IF(N125="zákl. přenesená",J125,0)</f>
        <v>0</v>
      </c>
      <c r="BH125" s="202">
        <f>IF(N125="sníž. přenesená",J125,0)</f>
        <v>0</v>
      </c>
      <c r="BI125" s="202">
        <f>IF(N125="nulová",J125,0)</f>
        <v>0</v>
      </c>
      <c r="BJ125" s="23" t="s">
        <v>79</v>
      </c>
      <c r="BK125" s="202">
        <f>ROUND(I125*H125,2)</f>
        <v>0</v>
      </c>
      <c r="BL125" s="23" t="s">
        <v>175</v>
      </c>
      <c r="BM125" s="23" t="s">
        <v>972</v>
      </c>
    </row>
    <row r="126" spans="2:65" s="1" customFormat="1" ht="27">
      <c r="B126" s="40"/>
      <c r="C126" s="62"/>
      <c r="D126" s="203" t="s">
        <v>177</v>
      </c>
      <c r="E126" s="62"/>
      <c r="F126" s="204" t="s">
        <v>973</v>
      </c>
      <c r="G126" s="62"/>
      <c r="H126" s="62"/>
      <c r="I126" s="162"/>
      <c r="J126" s="62"/>
      <c r="K126" s="62"/>
      <c r="L126" s="60"/>
      <c r="M126" s="205"/>
      <c r="N126" s="41"/>
      <c r="O126" s="41"/>
      <c r="P126" s="41"/>
      <c r="Q126" s="41"/>
      <c r="R126" s="41"/>
      <c r="S126" s="41"/>
      <c r="T126" s="77"/>
      <c r="AT126" s="23" t="s">
        <v>177</v>
      </c>
      <c r="AU126" s="23" t="s">
        <v>81</v>
      </c>
    </row>
    <row r="127" spans="2:65" s="1" customFormat="1" ht="25.5" customHeight="1">
      <c r="B127" s="40"/>
      <c r="C127" s="191" t="s">
        <v>259</v>
      </c>
      <c r="D127" s="191" t="s">
        <v>170</v>
      </c>
      <c r="E127" s="192" t="s">
        <v>439</v>
      </c>
      <c r="F127" s="193" t="s">
        <v>440</v>
      </c>
      <c r="G127" s="194" t="s">
        <v>205</v>
      </c>
      <c r="H127" s="195">
        <v>13.72</v>
      </c>
      <c r="I127" s="196"/>
      <c r="J127" s="197">
        <f>ROUND(I127*H127,2)</f>
        <v>0</v>
      </c>
      <c r="K127" s="193" t="s">
        <v>174</v>
      </c>
      <c r="L127" s="60"/>
      <c r="M127" s="198" t="s">
        <v>21</v>
      </c>
      <c r="N127" s="199" t="s">
        <v>42</v>
      </c>
      <c r="O127" s="41"/>
      <c r="P127" s="200">
        <f>O127*H127</f>
        <v>0</v>
      </c>
      <c r="Q127" s="200">
        <v>2.45329</v>
      </c>
      <c r="R127" s="200">
        <f>Q127*H127</f>
        <v>33.659138800000001</v>
      </c>
      <c r="S127" s="200">
        <v>0</v>
      </c>
      <c r="T127" s="201">
        <f>S127*H127</f>
        <v>0</v>
      </c>
      <c r="AR127" s="23" t="s">
        <v>175</v>
      </c>
      <c r="AT127" s="23" t="s">
        <v>170</v>
      </c>
      <c r="AU127" s="23" t="s">
        <v>81</v>
      </c>
      <c r="AY127" s="23" t="s">
        <v>168</v>
      </c>
      <c r="BE127" s="202">
        <f>IF(N127="základní",J127,0)</f>
        <v>0</v>
      </c>
      <c r="BF127" s="202">
        <f>IF(N127="snížená",J127,0)</f>
        <v>0</v>
      </c>
      <c r="BG127" s="202">
        <f>IF(N127="zákl. přenesená",J127,0)</f>
        <v>0</v>
      </c>
      <c r="BH127" s="202">
        <f>IF(N127="sníž. přenesená",J127,0)</f>
        <v>0</v>
      </c>
      <c r="BI127" s="202">
        <f>IF(N127="nulová",J127,0)</f>
        <v>0</v>
      </c>
      <c r="BJ127" s="23" t="s">
        <v>79</v>
      </c>
      <c r="BK127" s="202">
        <f>ROUND(I127*H127,2)</f>
        <v>0</v>
      </c>
      <c r="BL127" s="23" t="s">
        <v>175</v>
      </c>
      <c r="BM127" s="23" t="s">
        <v>974</v>
      </c>
    </row>
    <row r="128" spans="2:65" s="1" customFormat="1" ht="81">
      <c r="B128" s="40"/>
      <c r="C128" s="62"/>
      <c r="D128" s="203" t="s">
        <v>177</v>
      </c>
      <c r="E128" s="62"/>
      <c r="F128" s="204" t="s">
        <v>422</v>
      </c>
      <c r="G128" s="62"/>
      <c r="H128" s="62"/>
      <c r="I128" s="162"/>
      <c r="J128" s="62"/>
      <c r="K128" s="62"/>
      <c r="L128" s="60"/>
      <c r="M128" s="205"/>
      <c r="N128" s="41"/>
      <c r="O128" s="41"/>
      <c r="P128" s="41"/>
      <c r="Q128" s="41"/>
      <c r="R128" s="41"/>
      <c r="S128" s="41"/>
      <c r="T128" s="77"/>
      <c r="AT128" s="23" t="s">
        <v>177</v>
      </c>
      <c r="AU128" s="23" t="s">
        <v>81</v>
      </c>
    </row>
    <row r="129" spans="2:65" s="10" customFormat="1" ht="29.85" customHeight="1">
      <c r="B129" s="175"/>
      <c r="C129" s="176"/>
      <c r="D129" s="177" t="s">
        <v>70</v>
      </c>
      <c r="E129" s="189" t="s">
        <v>185</v>
      </c>
      <c r="F129" s="189" t="s">
        <v>452</v>
      </c>
      <c r="G129" s="176"/>
      <c r="H129" s="176"/>
      <c r="I129" s="179"/>
      <c r="J129" s="190">
        <f>BK129</f>
        <v>0</v>
      </c>
      <c r="K129" s="176"/>
      <c r="L129" s="181"/>
      <c r="M129" s="182"/>
      <c r="N129" s="183"/>
      <c r="O129" s="183"/>
      <c r="P129" s="184">
        <f>SUM(P130:P139)</f>
        <v>0</v>
      </c>
      <c r="Q129" s="183"/>
      <c r="R129" s="184">
        <f>SUM(R130:R139)</f>
        <v>60.103692599999995</v>
      </c>
      <c r="S129" s="183"/>
      <c r="T129" s="185">
        <f>SUM(T130:T139)</f>
        <v>0</v>
      </c>
      <c r="AR129" s="186" t="s">
        <v>79</v>
      </c>
      <c r="AT129" s="187" t="s">
        <v>70</v>
      </c>
      <c r="AU129" s="187" t="s">
        <v>79</v>
      </c>
      <c r="AY129" s="186" t="s">
        <v>168</v>
      </c>
      <c r="BK129" s="188">
        <f>SUM(BK130:BK139)</f>
        <v>0</v>
      </c>
    </row>
    <row r="130" spans="2:65" s="1" customFormat="1" ht="25.5" customHeight="1">
      <c r="B130" s="40"/>
      <c r="C130" s="191" t="s">
        <v>265</v>
      </c>
      <c r="D130" s="191" t="s">
        <v>170</v>
      </c>
      <c r="E130" s="192" t="s">
        <v>878</v>
      </c>
      <c r="F130" s="193" t="s">
        <v>879</v>
      </c>
      <c r="G130" s="194" t="s">
        <v>205</v>
      </c>
      <c r="H130" s="195">
        <v>24.47</v>
      </c>
      <c r="I130" s="196"/>
      <c r="J130" s="197">
        <f>ROUND(I130*H130,2)</f>
        <v>0</v>
      </c>
      <c r="K130" s="193" t="s">
        <v>174</v>
      </c>
      <c r="L130" s="60"/>
      <c r="M130" s="198" t="s">
        <v>21</v>
      </c>
      <c r="N130" s="199" t="s">
        <v>42</v>
      </c>
      <c r="O130" s="41"/>
      <c r="P130" s="200">
        <f>O130*H130</f>
        <v>0</v>
      </c>
      <c r="Q130" s="200">
        <v>2.45329</v>
      </c>
      <c r="R130" s="200">
        <f>Q130*H130</f>
        <v>60.032006299999999</v>
      </c>
      <c r="S130" s="200">
        <v>0</v>
      </c>
      <c r="T130" s="201">
        <f>S130*H130</f>
        <v>0</v>
      </c>
      <c r="AR130" s="23" t="s">
        <v>175</v>
      </c>
      <c r="AT130" s="23" t="s">
        <v>170</v>
      </c>
      <c r="AU130" s="23" t="s">
        <v>81</v>
      </c>
      <c r="AY130" s="23" t="s">
        <v>168</v>
      </c>
      <c r="BE130" s="202">
        <f>IF(N130="základní",J130,0)</f>
        <v>0</v>
      </c>
      <c r="BF130" s="202">
        <f>IF(N130="snížená",J130,0)</f>
        <v>0</v>
      </c>
      <c r="BG130" s="202">
        <f>IF(N130="zákl. přenesená",J130,0)</f>
        <v>0</v>
      </c>
      <c r="BH130" s="202">
        <f>IF(N130="sníž. přenesená",J130,0)</f>
        <v>0</v>
      </c>
      <c r="BI130" s="202">
        <f>IF(N130="nulová",J130,0)</f>
        <v>0</v>
      </c>
      <c r="BJ130" s="23" t="s">
        <v>79</v>
      </c>
      <c r="BK130" s="202">
        <f>ROUND(I130*H130,2)</f>
        <v>0</v>
      </c>
      <c r="BL130" s="23" t="s">
        <v>175</v>
      </c>
      <c r="BM130" s="23" t="s">
        <v>975</v>
      </c>
    </row>
    <row r="131" spans="2:65" s="1" customFormat="1" ht="121.5">
      <c r="B131" s="40"/>
      <c r="C131" s="62"/>
      <c r="D131" s="203" t="s">
        <v>177</v>
      </c>
      <c r="E131" s="62"/>
      <c r="F131" s="204" t="s">
        <v>881</v>
      </c>
      <c r="G131" s="62"/>
      <c r="H131" s="62"/>
      <c r="I131" s="162"/>
      <c r="J131" s="62"/>
      <c r="K131" s="62"/>
      <c r="L131" s="60"/>
      <c r="M131" s="205"/>
      <c r="N131" s="41"/>
      <c r="O131" s="41"/>
      <c r="P131" s="41"/>
      <c r="Q131" s="41"/>
      <c r="R131" s="41"/>
      <c r="S131" s="41"/>
      <c r="T131" s="77"/>
      <c r="AT131" s="23" t="s">
        <v>177</v>
      </c>
      <c r="AU131" s="23" t="s">
        <v>81</v>
      </c>
    </row>
    <row r="132" spans="2:65" s="1" customFormat="1" ht="25.5" customHeight="1">
      <c r="B132" s="40"/>
      <c r="C132" s="191" t="s">
        <v>270</v>
      </c>
      <c r="D132" s="191" t="s">
        <v>170</v>
      </c>
      <c r="E132" s="192" t="s">
        <v>883</v>
      </c>
      <c r="F132" s="193" t="s">
        <v>884</v>
      </c>
      <c r="G132" s="194" t="s">
        <v>173</v>
      </c>
      <c r="H132" s="195">
        <v>12.19</v>
      </c>
      <c r="I132" s="196"/>
      <c r="J132" s="197">
        <f>ROUND(I132*H132,2)</f>
        <v>0</v>
      </c>
      <c r="K132" s="193" t="s">
        <v>174</v>
      </c>
      <c r="L132" s="60"/>
      <c r="M132" s="198" t="s">
        <v>21</v>
      </c>
      <c r="N132" s="199" t="s">
        <v>42</v>
      </c>
      <c r="O132" s="41"/>
      <c r="P132" s="200">
        <f>O132*H132</f>
        <v>0</v>
      </c>
      <c r="Q132" s="200">
        <v>2.7499999999999998E-3</v>
      </c>
      <c r="R132" s="200">
        <f>Q132*H132</f>
        <v>3.3522499999999997E-2</v>
      </c>
      <c r="S132" s="200">
        <v>0</v>
      </c>
      <c r="T132" s="201">
        <f>S132*H132</f>
        <v>0</v>
      </c>
      <c r="AR132" s="23" t="s">
        <v>175</v>
      </c>
      <c r="AT132" s="23" t="s">
        <v>170</v>
      </c>
      <c r="AU132" s="23" t="s">
        <v>81</v>
      </c>
      <c r="AY132" s="23" t="s">
        <v>168</v>
      </c>
      <c r="BE132" s="202">
        <f>IF(N132="základní",J132,0)</f>
        <v>0</v>
      </c>
      <c r="BF132" s="202">
        <f>IF(N132="snížená",J132,0)</f>
        <v>0</v>
      </c>
      <c r="BG132" s="202">
        <f>IF(N132="zákl. přenesená",J132,0)</f>
        <v>0</v>
      </c>
      <c r="BH132" s="202">
        <f>IF(N132="sníž. přenesená",J132,0)</f>
        <v>0</v>
      </c>
      <c r="BI132" s="202">
        <f>IF(N132="nulová",J132,0)</f>
        <v>0</v>
      </c>
      <c r="BJ132" s="23" t="s">
        <v>79</v>
      </c>
      <c r="BK132" s="202">
        <f>ROUND(I132*H132,2)</f>
        <v>0</v>
      </c>
      <c r="BL132" s="23" t="s">
        <v>175</v>
      </c>
      <c r="BM132" s="23" t="s">
        <v>976</v>
      </c>
    </row>
    <row r="133" spans="2:65" s="1" customFormat="1" ht="108">
      <c r="B133" s="40"/>
      <c r="C133" s="62"/>
      <c r="D133" s="203" t="s">
        <v>177</v>
      </c>
      <c r="E133" s="62"/>
      <c r="F133" s="204" t="s">
        <v>886</v>
      </c>
      <c r="G133" s="62"/>
      <c r="H133" s="62"/>
      <c r="I133" s="162"/>
      <c r="J133" s="62"/>
      <c r="K133" s="62"/>
      <c r="L133" s="60"/>
      <c r="M133" s="205"/>
      <c r="N133" s="41"/>
      <c r="O133" s="41"/>
      <c r="P133" s="41"/>
      <c r="Q133" s="41"/>
      <c r="R133" s="41"/>
      <c r="S133" s="41"/>
      <c r="T133" s="77"/>
      <c r="AT133" s="23" t="s">
        <v>177</v>
      </c>
      <c r="AU133" s="23" t="s">
        <v>81</v>
      </c>
    </row>
    <row r="134" spans="2:65" s="1" customFormat="1" ht="25.5" customHeight="1">
      <c r="B134" s="40"/>
      <c r="C134" s="191" t="s">
        <v>9</v>
      </c>
      <c r="D134" s="191" t="s">
        <v>170</v>
      </c>
      <c r="E134" s="192" t="s">
        <v>887</v>
      </c>
      <c r="F134" s="193" t="s">
        <v>888</v>
      </c>
      <c r="G134" s="194" t="s">
        <v>173</v>
      </c>
      <c r="H134" s="195">
        <v>12.19</v>
      </c>
      <c r="I134" s="196"/>
      <c r="J134" s="197">
        <f>ROUND(I134*H134,2)</f>
        <v>0</v>
      </c>
      <c r="K134" s="193" t="s">
        <v>174</v>
      </c>
      <c r="L134" s="60"/>
      <c r="M134" s="198" t="s">
        <v>21</v>
      </c>
      <c r="N134" s="199" t="s">
        <v>42</v>
      </c>
      <c r="O134" s="41"/>
      <c r="P134" s="200">
        <f>O134*H134</f>
        <v>0</v>
      </c>
      <c r="Q134" s="200">
        <v>0</v>
      </c>
      <c r="R134" s="200">
        <f>Q134*H134</f>
        <v>0</v>
      </c>
      <c r="S134" s="200">
        <v>0</v>
      </c>
      <c r="T134" s="201">
        <f>S134*H134</f>
        <v>0</v>
      </c>
      <c r="AR134" s="23" t="s">
        <v>175</v>
      </c>
      <c r="AT134" s="23" t="s">
        <v>170</v>
      </c>
      <c r="AU134" s="23" t="s">
        <v>81</v>
      </c>
      <c r="AY134" s="23" t="s">
        <v>168</v>
      </c>
      <c r="BE134" s="202">
        <f>IF(N134="základní",J134,0)</f>
        <v>0</v>
      </c>
      <c r="BF134" s="202">
        <f>IF(N134="snížená",J134,0)</f>
        <v>0</v>
      </c>
      <c r="BG134" s="202">
        <f>IF(N134="zákl. přenesená",J134,0)</f>
        <v>0</v>
      </c>
      <c r="BH134" s="202">
        <f>IF(N134="sníž. přenesená",J134,0)</f>
        <v>0</v>
      </c>
      <c r="BI134" s="202">
        <f>IF(N134="nulová",J134,0)</f>
        <v>0</v>
      </c>
      <c r="BJ134" s="23" t="s">
        <v>79</v>
      </c>
      <c r="BK134" s="202">
        <f>ROUND(I134*H134,2)</f>
        <v>0</v>
      </c>
      <c r="BL134" s="23" t="s">
        <v>175</v>
      </c>
      <c r="BM134" s="23" t="s">
        <v>977</v>
      </c>
    </row>
    <row r="135" spans="2:65" s="1" customFormat="1" ht="108">
      <c r="B135" s="40"/>
      <c r="C135" s="62"/>
      <c r="D135" s="203" t="s">
        <v>177</v>
      </c>
      <c r="E135" s="62"/>
      <c r="F135" s="204" t="s">
        <v>886</v>
      </c>
      <c r="G135" s="62"/>
      <c r="H135" s="62"/>
      <c r="I135" s="162"/>
      <c r="J135" s="62"/>
      <c r="K135" s="62"/>
      <c r="L135" s="60"/>
      <c r="M135" s="205"/>
      <c r="N135" s="41"/>
      <c r="O135" s="41"/>
      <c r="P135" s="41"/>
      <c r="Q135" s="41"/>
      <c r="R135" s="41"/>
      <c r="S135" s="41"/>
      <c r="T135" s="77"/>
      <c r="AT135" s="23" t="s">
        <v>177</v>
      </c>
      <c r="AU135" s="23" t="s">
        <v>81</v>
      </c>
    </row>
    <row r="136" spans="2:65" s="1" customFormat="1" ht="16.5" customHeight="1">
      <c r="B136" s="40"/>
      <c r="C136" s="191" t="s">
        <v>279</v>
      </c>
      <c r="D136" s="191" t="s">
        <v>170</v>
      </c>
      <c r="E136" s="192" t="s">
        <v>890</v>
      </c>
      <c r="F136" s="193" t="s">
        <v>891</v>
      </c>
      <c r="G136" s="194" t="s">
        <v>173</v>
      </c>
      <c r="H136" s="195">
        <v>11.03</v>
      </c>
      <c r="I136" s="196"/>
      <c r="J136" s="197">
        <f>ROUND(I136*H136,2)</f>
        <v>0</v>
      </c>
      <c r="K136" s="193" t="s">
        <v>174</v>
      </c>
      <c r="L136" s="60"/>
      <c r="M136" s="198" t="s">
        <v>21</v>
      </c>
      <c r="N136" s="199" t="s">
        <v>42</v>
      </c>
      <c r="O136" s="41"/>
      <c r="P136" s="200">
        <f>O136*H136</f>
        <v>0</v>
      </c>
      <c r="Q136" s="200">
        <v>3.46E-3</v>
      </c>
      <c r="R136" s="200">
        <f>Q136*H136</f>
        <v>3.8163799999999998E-2</v>
      </c>
      <c r="S136" s="200">
        <v>0</v>
      </c>
      <c r="T136" s="201">
        <f>S136*H136</f>
        <v>0</v>
      </c>
      <c r="AR136" s="23" t="s">
        <v>175</v>
      </c>
      <c r="AT136" s="23" t="s">
        <v>170</v>
      </c>
      <c r="AU136" s="23" t="s">
        <v>81</v>
      </c>
      <c r="AY136" s="23" t="s">
        <v>168</v>
      </c>
      <c r="BE136" s="202">
        <f>IF(N136="základní",J136,0)</f>
        <v>0</v>
      </c>
      <c r="BF136" s="202">
        <f>IF(N136="snížená",J136,0)</f>
        <v>0</v>
      </c>
      <c r="BG136" s="202">
        <f>IF(N136="zákl. přenesená",J136,0)</f>
        <v>0</v>
      </c>
      <c r="BH136" s="202">
        <f>IF(N136="sníž. přenesená",J136,0)</f>
        <v>0</v>
      </c>
      <c r="BI136" s="202">
        <f>IF(N136="nulová",J136,0)</f>
        <v>0</v>
      </c>
      <c r="BJ136" s="23" t="s">
        <v>79</v>
      </c>
      <c r="BK136" s="202">
        <f>ROUND(I136*H136,2)</f>
        <v>0</v>
      </c>
      <c r="BL136" s="23" t="s">
        <v>175</v>
      </c>
      <c r="BM136" s="23" t="s">
        <v>978</v>
      </c>
    </row>
    <row r="137" spans="2:65" s="1" customFormat="1" ht="108">
      <c r="B137" s="40"/>
      <c r="C137" s="62"/>
      <c r="D137" s="203" t="s">
        <v>177</v>
      </c>
      <c r="E137" s="62"/>
      <c r="F137" s="204" t="s">
        <v>886</v>
      </c>
      <c r="G137" s="62"/>
      <c r="H137" s="62"/>
      <c r="I137" s="162"/>
      <c r="J137" s="62"/>
      <c r="K137" s="62"/>
      <c r="L137" s="60"/>
      <c r="M137" s="205"/>
      <c r="N137" s="41"/>
      <c r="O137" s="41"/>
      <c r="P137" s="41"/>
      <c r="Q137" s="41"/>
      <c r="R137" s="41"/>
      <c r="S137" s="41"/>
      <c r="T137" s="77"/>
      <c r="AT137" s="23" t="s">
        <v>177</v>
      </c>
      <c r="AU137" s="23" t="s">
        <v>81</v>
      </c>
    </row>
    <row r="138" spans="2:65" s="1" customFormat="1" ht="16.5" customHeight="1">
      <c r="B138" s="40"/>
      <c r="C138" s="191" t="s">
        <v>284</v>
      </c>
      <c r="D138" s="191" t="s">
        <v>170</v>
      </c>
      <c r="E138" s="192" t="s">
        <v>893</v>
      </c>
      <c r="F138" s="193" t="s">
        <v>894</v>
      </c>
      <c r="G138" s="194" t="s">
        <v>173</v>
      </c>
      <c r="H138" s="195">
        <v>11.03</v>
      </c>
      <c r="I138" s="196"/>
      <c r="J138" s="197">
        <f>ROUND(I138*H138,2)</f>
        <v>0</v>
      </c>
      <c r="K138" s="193" t="s">
        <v>174</v>
      </c>
      <c r="L138" s="60"/>
      <c r="M138" s="198" t="s">
        <v>21</v>
      </c>
      <c r="N138" s="199" t="s">
        <v>42</v>
      </c>
      <c r="O138" s="41"/>
      <c r="P138" s="200">
        <f>O138*H138</f>
        <v>0</v>
      </c>
      <c r="Q138" s="200">
        <v>0</v>
      </c>
      <c r="R138" s="200">
        <f>Q138*H138</f>
        <v>0</v>
      </c>
      <c r="S138" s="200">
        <v>0</v>
      </c>
      <c r="T138" s="201">
        <f>S138*H138</f>
        <v>0</v>
      </c>
      <c r="AR138" s="23" t="s">
        <v>175</v>
      </c>
      <c r="AT138" s="23" t="s">
        <v>170</v>
      </c>
      <c r="AU138" s="23" t="s">
        <v>81</v>
      </c>
      <c r="AY138" s="23" t="s">
        <v>168</v>
      </c>
      <c r="BE138" s="202">
        <f>IF(N138="základní",J138,0)</f>
        <v>0</v>
      </c>
      <c r="BF138" s="202">
        <f>IF(N138="snížená",J138,0)</f>
        <v>0</v>
      </c>
      <c r="BG138" s="202">
        <f>IF(N138="zákl. přenesená",J138,0)</f>
        <v>0</v>
      </c>
      <c r="BH138" s="202">
        <f>IF(N138="sníž. přenesená",J138,0)</f>
        <v>0</v>
      </c>
      <c r="BI138" s="202">
        <f>IF(N138="nulová",J138,0)</f>
        <v>0</v>
      </c>
      <c r="BJ138" s="23" t="s">
        <v>79</v>
      </c>
      <c r="BK138" s="202">
        <f>ROUND(I138*H138,2)</f>
        <v>0</v>
      </c>
      <c r="BL138" s="23" t="s">
        <v>175</v>
      </c>
      <c r="BM138" s="23" t="s">
        <v>979</v>
      </c>
    </row>
    <row r="139" spans="2:65" s="1" customFormat="1" ht="108">
      <c r="B139" s="40"/>
      <c r="C139" s="62"/>
      <c r="D139" s="203" t="s">
        <v>177</v>
      </c>
      <c r="E139" s="62"/>
      <c r="F139" s="204" t="s">
        <v>886</v>
      </c>
      <c r="G139" s="62"/>
      <c r="H139" s="62"/>
      <c r="I139" s="162"/>
      <c r="J139" s="62"/>
      <c r="K139" s="62"/>
      <c r="L139" s="60"/>
      <c r="M139" s="205"/>
      <c r="N139" s="41"/>
      <c r="O139" s="41"/>
      <c r="P139" s="41"/>
      <c r="Q139" s="41"/>
      <c r="R139" s="41"/>
      <c r="S139" s="41"/>
      <c r="T139" s="77"/>
      <c r="AT139" s="23" t="s">
        <v>177</v>
      </c>
      <c r="AU139" s="23" t="s">
        <v>81</v>
      </c>
    </row>
    <row r="140" spans="2:65" s="10" customFormat="1" ht="29.85" customHeight="1">
      <c r="B140" s="175"/>
      <c r="C140" s="176"/>
      <c r="D140" s="177" t="s">
        <v>70</v>
      </c>
      <c r="E140" s="189" t="s">
        <v>355</v>
      </c>
      <c r="F140" s="189" t="s">
        <v>356</v>
      </c>
      <c r="G140" s="176"/>
      <c r="H140" s="176"/>
      <c r="I140" s="179"/>
      <c r="J140" s="190">
        <f>BK140</f>
        <v>0</v>
      </c>
      <c r="K140" s="176"/>
      <c r="L140" s="181"/>
      <c r="M140" s="182"/>
      <c r="N140" s="183"/>
      <c r="O140" s="183"/>
      <c r="P140" s="184">
        <f>SUM(P141:P142)</f>
        <v>0</v>
      </c>
      <c r="Q140" s="183"/>
      <c r="R140" s="184">
        <f>SUM(R141:R142)</f>
        <v>0</v>
      </c>
      <c r="S140" s="183"/>
      <c r="T140" s="185">
        <f>SUM(T141:T142)</f>
        <v>0</v>
      </c>
      <c r="AR140" s="186" t="s">
        <v>79</v>
      </c>
      <c r="AT140" s="187" t="s">
        <v>70</v>
      </c>
      <c r="AU140" s="187" t="s">
        <v>79</v>
      </c>
      <c r="AY140" s="186" t="s">
        <v>168</v>
      </c>
      <c r="BK140" s="188">
        <f>SUM(BK141:BK142)</f>
        <v>0</v>
      </c>
    </row>
    <row r="141" spans="2:65" s="1" customFormat="1" ht="38.25" customHeight="1">
      <c r="B141" s="40"/>
      <c r="C141" s="191" t="s">
        <v>289</v>
      </c>
      <c r="D141" s="191" t="s">
        <v>170</v>
      </c>
      <c r="E141" s="192" t="s">
        <v>557</v>
      </c>
      <c r="F141" s="193" t="s">
        <v>558</v>
      </c>
      <c r="G141" s="194" t="s">
        <v>235</v>
      </c>
      <c r="H141" s="195">
        <v>158.82300000000001</v>
      </c>
      <c r="I141" s="196"/>
      <c r="J141" s="197">
        <f>ROUND(I141*H141,2)</f>
        <v>0</v>
      </c>
      <c r="K141" s="193" t="s">
        <v>174</v>
      </c>
      <c r="L141" s="60"/>
      <c r="M141" s="198" t="s">
        <v>21</v>
      </c>
      <c r="N141" s="199" t="s">
        <v>42</v>
      </c>
      <c r="O141" s="41"/>
      <c r="P141" s="200">
        <f>O141*H141</f>
        <v>0</v>
      </c>
      <c r="Q141" s="200">
        <v>0</v>
      </c>
      <c r="R141" s="200">
        <f>Q141*H141</f>
        <v>0</v>
      </c>
      <c r="S141" s="200">
        <v>0</v>
      </c>
      <c r="T141" s="201">
        <f>S141*H141</f>
        <v>0</v>
      </c>
      <c r="AR141" s="23" t="s">
        <v>175</v>
      </c>
      <c r="AT141" s="23" t="s">
        <v>170</v>
      </c>
      <c r="AU141" s="23" t="s">
        <v>81</v>
      </c>
      <c r="AY141" s="23" t="s">
        <v>168</v>
      </c>
      <c r="BE141" s="202">
        <f>IF(N141="základní",J141,0)</f>
        <v>0</v>
      </c>
      <c r="BF141" s="202">
        <f>IF(N141="snížená",J141,0)</f>
        <v>0</v>
      </c>
      <c r="BG141" s="202">
        <f>IF(N141="zákl. přenesená",J141,0)</f>
        <v>0</v>
      </c>
      <c r="BH141" s="202">
        <f>IF(N141="sníž. přenesená",J141,0)</f>
        <v>0</v>
      </c>
      <c r="BI141" s="202">
        <f>IF(N141="nulová",J141,0)</f>
        <v>0</v>
      </c>
      <c r="BJ141" s="23" t="s">
        <v>79</v>
      </c>
      <c r="BK141" s="202">
        <f>ROUND(I141*H141,2)</f>
        <v>0</v>
      </c>
      <c r="BL141" s="23" t="s">
        <v>175</v>
      </c>
      <c r="BM141" s="23" t="s">
        <v>980</v>
      </c>
    </row>
    <row r="142" spans="2:65" s="1" customFormat="1" ht="81">
      <c r="B142" s="40"/>
      <c r="C142" s="62"/>
      <c r="D142" s="203" t="s">
        <v>177</v>
      </c>
      <c r="E142" s="62"/>
      <c r="F142" s="204" t="s">
        <v>560</v>
      </c>
      <c r="G142" s="62"/>
      <c r="H142" s="62"/>
      <c r="I142" s="162"/>
      <c r="J142" s="62"/>
      <c r="K142" s="62"/>
      <c r="L142" s="60"/>
      <c r="M142" s="205"/>
      <c r="N142" s="41"/>
      <c r="O142" s="41"/>
      <c r="P142" s="41"/>
      <c r="Q142" s="41"/>
      <c r="R142" s="41"/>
      <c r="S142" s="41"/>
      <c r="T142" s="77"/>
      <c r="AT142" s="23" t="s">
        <v>177</v>
      </c>
      <c r="AU142" s="23" t="s">
        <v>81</v>
      </c>
    </row>
    <row r="143" spans="2:65" s="10" customFormat="1" ht="37.35" customHeight="1">
      <c r="B143" s="175"/>
      <c r="C143" s="176"/>
      <c r="D143" s="177" t="s">
        <v>70</v>
      </c>
      <c r="E143" s="178" t="s">
        <v>561</v>
      </c>
      <c r="F143" s="178" t="s">
        <v>562</v>
      </c>
      <c r="G143" s="176"/>
      <c r="H143" s="176"/>
      <c r="I143" s="179"/>
      <c r="J143" s="180">
        <f>BK143</f>
        <v>0</v>
      </c>
      <c r="K143" s="176"/>
      <c r="L143" s="181"/>
      <c r="M143" s="182"/>
      <c r="N143" s="183"/>
      <c r="O143" s="183"/>
      <c r="P143" s="184">
        <f>P144+P151</f>
        <v>0</v>
      </c>
      <c r="Q143" s="183"/>
      <c r="R143" s="184">
        <f>R144+R151</f>
        <v>19.850881000000001</v>
      </c>
      <c r="S143" s="183"/>
      <c r="T143" s="185">
        <f>T144+T151</f>
        <v>0</v>
      </c>
      <c r="AR143" s="186" t="s">
        <v>81</v>
      </c>
      <c r="AT143" s="187" t="s">
        <v>70</v>
      </c>
      <c r="AU143" s="187" t="s">
        <v>71</v>
      </c>
      <c r="AY143" s="186" t="s">
        <v>168</v>
      </c>
      <c r="BK143" s="188">
        <f>BK144+BK151</f>
        <v>0</v>
      </c>
    </row>
    <row r="144" spans="2:65" s="10" customFormat="1" ht="19.899999999999999" customHeight="1">
      <c r="B144" s="175"/>
      <c r="C144" s="176"/>
      <c r="D144" s="177" t="s">
        <v>70</v>
      </c>
      <c r="E144" s="189" t="s">
        <v>981</v>
      </c>
      <c r="F144" s="189" t="s">
        <v>982</v>
      </c>
      <c r="G144" s="176"/>
      <c r="H144" s="176"/>
      <c r="I144" s="179"/>
      <c r="J144" s="190">
        <f>BK144</f>
        <v>0</v>
      </c>
      <c r="K144" s="176"/>
      <c r="L144" s="181"/>
      <c r="M144" s="182"/>
      <c r="N144" s="183"/>
      <c r="O144" s="183"/>
      <c r="P144" s="184">
        <f>SUM(P145:P150)</f>
        <v>0</v>
      </c>
      <c r="Q144" s="183"/>
      <c r="R144" s="184">
        <f>SUM(R145:R150)</f>
        <v>15.406672</v>
      </c>
      <c r="S144" s="183"/>
      <c r="T144" s="185">
        <f>SUM(T145:T150)</f>
        <v>0</v>
      </c>
      <c r="AR144" s="186" t="s">
        <v>81</v>
      </c>
      <c r="AT144" s="187" t="s">
        <v>70</v>
      </c>
      <c r="AU144" s="187" t="s">
        <v>79</v>
      </c>
      <c r="AY144" s="186" t="s">
        <v>168</v>
      </c>
      <c r="BK144" s="188">
        <f>SUM(BK145:BK150)</f>
        <v>0</v>
      </c>
    </row>
    <row r="145" spans="2:65" s="1" customFormat="1" ht="38.25" customHeight="1">
      <c r="B145" s="40"/>
      <c r="C145" s="191" t="s">
        <v>294</v>
      </c>
      <c r="D145" s="191" t="s">
        <v>170</v>
      </c>
      <c r="E145" s="192" t="s">
        <v>983</v>
      </c>
      <c r="F145" s="193" t="s">
        <v>984</v>
      </c>
      <c r="G145" s="194" t="s">
        <v>173</v>
      </c>
      <c r="H145" s="195">
        <v>73.900000000000006</v>
      </c>
      <c r="I145" s="196"/>
      <c r="J145" s="197">
        <f>ROUND(I145*H145,2)</f>
        <v>0</v>
      </c>
      <c r="K145" s="193" t="s">
        <v>174</v>
      </c>
      <c r="L145" s="60"/>
      <c r="M145" s="198" t="s">
        <v>21</v>
      </c>
      <c r="N145" s="199" t="s">
        <v>42</v>
      </c>
      <c r="O145" s="41"/>
      <c r="P145" s="200">
        <f>O145*H145</f>
        <v>0</v>
      </c>
      <c r="Q145" s="200">
        <v>0.04</v>
      </c>
      <c r="R145" s="200">
        <f>Q145*H145</f>
        <v>2.9560000000000004</v>
      </c>
      <c r="S145" s="200">
        <v>0</v>
      </c>
      <c r="T145" s="201">
        <f>S145*H145</f>
        <v>0</v>
      </c>
      <c r="AR145" s="23" t="s">
        <v>427</v>
      </c>
      <c r="AT145" s="23" t="s">
        <v>170</v>
      </c>
      <c r="AU145" s="23" t="s">
        <v>81</v>
      </c>
      <c r="AY145" s="23" t="s">
        <v>168</v>
      </c>
      <c r="BE145" s="202">
        <f>IF(N145="základní",J145,0)</f>
        <v>0</v>
      </c>
      <c r="BF145" s="202">
        <f>IF(N145="snížená",J145,0)</f>
        <v>0</v>
      </c>
      <c r="BG145" s="202">
        <f>IF(N145="zákl. přenesená",J145,0)</f>
        <v>0</v>
      </c>
      <c r="BH145" s="202">
        <f>IF(N145="sníž. přenesená",J145,0)</f>
        <v>0</v>
      </c>
      <c r="BI145" s="202">
        <f>IF(N145="nulová",J145,0)</f>
        <v>0</v>
      </c>
      <c r="BJ145" s="23" t="s">
        <v>79</v>
      </c>
      <c r="BK145" s="202">
        <f>ROUND(I145*H145,2)</f>
        <v>0</v>
      </c>
      <c r="BL145" s="23" t="s">
        <v>427</v>
      </c>
      <c r="BM145" s="23" t="s">
        <v>985</v>
      </c>
    </row>
    <row r="146" spans="2:65" s="1" customFormat="1" ht="54">
      <c r="B146" s="40"/>
      <c r="C146" s="62"/>
      <c r="D146" s="203" t="s">
        <v>177</v>
      </c>
      <c r="E146" s="62"/>
      <c r="F146" s="204" t="s">
        <v>986</v>
      </c>
      <c r="G146" s="62"/>
      <c r="H146" s="62"/>
      <c r="I146" s="162"/>
      <c r="J146" s="62"/>
      <c r="K146" s="62"/>
      <c r="L146" s="60"/>
      <c r="M146" s="205"/>
      <c r="N146" s="41"/>
      <c r="O146" s="41"/>
      <c r="P146" s="41"/>
      <c r="Q146" s="41"/>
      <c r="R146" s="41"/>
      <c r="S146" s="41"/>
      <c r="T146" s="77"/>
      <c r="AT146" s="23" t="s">
        <v>177</v>
      </c>
      <c r="AU146" s="23" t="s">
        <v>81</v>
      </c>
    </row>
    <row r="147" spans="2:65" s="1" customFormat="1" ht="16.5" customHeight="1">
      <c r="B147" s="40"/>
      <c r="C147" s="228" t="s">
        <v>299</v>
      </c>
      <c r="D147" s="228" t="s">
        <v>260</v>
      </c>
      <c r="E147" s="229" t="s">
        <v>987</v>
      </c>
      <c r="F147" s="230" t="s">
        <v>988</v>
      </c>
      <c r="G147" s="231" t="s">
        <v>173</v>
      </c>
      <c r="H147" s="232">
        <v>76.855999999999995</v>
      </c>
      <c r="I147" s="233"/>
      <c r="J147" s="234">
        <f>ROUND(I147*H147,2)</f>
        <v>0</v>
      </c>
      <c r="K147" s="230" t="s">
        <v>21</v>
      </c>
      <c r="L147" s="235"/>
      <c r="M147" s="236" t="s">
        <v>21</v>
      </c>
      <c r="N147" s="237" t="s">
        <v>42</v>
      </c>
      <c r="O147" s="41"/>
      <c r="P147" s="200">
        <f>O147*H147</f>
        <v>0</v>
      </c>
      <c r="Q147" s="200">
        <v>0.16200000000000001</v>
      </c>
      <c r="R147" s="200">
        <f>Q147*H147</f>
        <v>12.450671999999999</v>
      </c>
      <c r="S147" s="200">
        <v>0</v>
      </c>
      <c r="T147" s="201">
        <f>S147*H147</f>
        <v>0</v>
      </c>
      <c r="AR147" s="23" t="s">
        <v>329</v>
      </c>
      <c r="AT147" s="23" t="s">
        <v>260</v>
      </c>
      <c r="AU147" s="23" t="s">
        <v>81</v>
      </c>
      <c r="AY147" s="23" t="s">
        <v>168</v>
      </c>
      <c r="BE147" s="202">
        <f>IF(N147="základní",J147,0)</f>
        <v>0</v>
      </c>
      <c r="BF147" s="202">
        <f>IF(N147="snížená",J147,0)</f>
        <v>0</v>
      </c>
      <c r="BG147" s="202">
        <f>IF(N147="zákl. přenesená",J147,0)</f>
        <v>0</v>
      </c>
      <c r="BH147" s="202">
        <f>IF(N147="sníž. přenesená",J147,0)</f>
        <v>0</v>
      </c>
      <c r="BI147" s="202">
        <f>IF(N147="nulová",J147,0)</f>
        <v>0</v>
      </c>
      <c r="BJ147" s="23" t="s">
        <v>79</v>
      </c>
      <c r="BK147" s="202">
        <f>ROUND(I147*H147,2)</f>
        <v>0</v>
      </c>
      <c r="BL147" s="23" t="s">
        <v>427</v>
      </c>
      <c r="BM147" s="23" t="s">
        <v>989</v>
      </c>
    </row>
    <row r="148" spans="2:65" s="11" customFormat="1" ht="13.5">
      <c r="B148" s="206"/>
      <c r="C148" s="207"/>
      <c r="D148" s="203" t="s">
        <v>182</v>
      </c>
      <c r="E148" s="207"/>
      <c r="F148" s="209" t="s">
        <v>990</v>
      </c>
      <c r="G148" s="207"/>
      <c r="H148" s="210">
        <v>76.855999999999995</v>
      </c>
      <c r="I148" s="211"/>
      <c r="J148" s="207"/>
      <c r="K148" s="207"/>
      <c r="L148" s="212"/>
      <c r="M148" s="213"/>
      <c r="N148" s="214"/>
      <c r="O148" s="214"/>
      <c r="P148" s="214"/>
      <c r="Q148" s="214"/>
      <c r="R148" s="214"/>
      <c r="S148" s="214"/>
      <c r="T148" s="215"/>
      <c r="AT148" s="216" t="s">
        <v>182</v>
      </c>
      <c r="AU148" s="216" t="s">
        <v>81</v>
      </c>
      <c r="AV148" s="11" t="s">
        <v>81</v>
      </c>
      <c r="AW148" s="11" t="s">
        <v>6</v>
      </c>
      <c r="AX148" s="11" t="s">
        <v>79</v>
      </c>
      <c r="AY148" s="216" t="s">
        <v>168</v>
      </c>
    </row>
    <row r="149" spans="2:65" s="1" customFormat="1" ht="38.25" customHeight="1">
      <c r="B149" s="40"/>
      <c r="C149" s="191" t="s">
        <v>303</v>
      </c>
      <c r="D149" s="191" t="s">
        <v>170</v>
      </c>
      <c r="E149" s="192" t="s">
        <v>991</v>
      </c>
      <c r="F149" s="193" t="s">
        <v>992</v>
      </c>
      <c r="G149" s="194" t="s">
        <v>235</v>
      </c>
      <c r="H149" s="195">
        <v>20.05</v>
      </c>
      <c r="I149" s="196"/>
      <c r="J149" s="197">
        <f>ROUND(I149*H149,2)</f>
        <v>0</v>
      </c>
      <c r="K149" s="193" t="s">
        <v>174</v>
      </c>
      <c r="L149" s="60"/>
      <c r="M149" s="198" t="s">
        <v>21</v>
      </c>
      <c r="N149" s="199" t="s">
        <v>42</v>
      </c>
      <c r="O149" s="41"/>
      <c r="P149" s="200">
        <f>O149*H149</f>
        <v>0</v>
      </c>
      <c r="Q149" s="200">
        <v>0</v>
      </c>
      <c r="R149" s="200">
        <f>Q149*H149</f>
        <v>0</v>
      </c>
      <c r="S149" s="200">
        <v>0</v>
      </c>
      <c r="T149" s="201">
        <f>S149*H149</f>
        <v>0</v>
      </c>
      <c r="AR149" s="23" t="s">
        <v>427</v>
      </c>
      <c r="AT149" s="23" t="s">
        <v>170</v>
      </c>
      <c r="AU149" s="23" t="s">
        <v>81</v>
      </c>
      <c r="AY149" s="23" t="s">
        <v>168</v>
      </c>
      <c r="BE149" s="202">
        <f>IF(N149="základní",J149,0)</f>
        <v>0</v>
      </c>
      <c r="BF149" s="202">
        <f>IF(N149="snížená",J149,0)</f>
        <v>0</v>
      </c>
      <c r="BG149" s="202">
        <f>IF(N149="zákl. přenesená",J149,0)</f>
        <v>0</v>
      </c>
      <c r="BH149" s="202">
        <f>IF(N149="sníž. přenesená",J149,0)</f>
        <v>0</v>
      </c>
      <c r="BI149" s="202">
        <f>IF(N149="nulová",J149,0)</f>
        <v>0</v>
      </c>
      <c r="BJ149" s="23" t="s">
        <v>79</v>
      </c>
      <c r="BK149" s="202">
        <f>ROUND(I149*H149,2)</f>
        <v>0</v>
      </c>
      <c r="BL149" s="23" t="s">
        <v>427</v>
      </c>
      <c r="BM149" s="23" t="s">
        <v>993</v>
      </c>
    </row>
    <row r="150" spans="2:65" s="1" customFormat="1" ht="121.5">
      <c r="B150" s="40"/>
      <c r="C150" s="62"/>
      <c r="D150" s="203" t="s">
        <v>177</v>
      </c>
      <c r="E150" s="62"/>
      <c r="F150" s="204" t="s">
        <v>994</v>
      </c>
      <c r="G150" s="62"/>
      <c r="H150" s="62"/>
      <c r="I150" s="162"/>
      <c r="J150" s="62"/>
      <c r="K150" s="62"/>
      <c r="L150" s="60"/>
      <c r="M150" s="205"/>
      <c r="N150" s="41"/>
      <c r="O150" s="41"/>
      <c r="P150" s="41"/>
      <c r="Q150" s="41"/>
      <c r="R150" s="41"/>
      <c r="S150" s="41"/>
      <c r="T150" s="77"/>
      <c r="AT150" s="23" t="s">
        <v>177</v>
      </c>
      <c r="AU150" s="23" t="s">
        <v>81</v>
      </c>
    </row>
    <row r="151" spans="2:65" s="10" customFormat="1" ht="29.85" customHeight="1">
      <c r="B151" s="175"/>
      <c r="C151" s="176"/>
      <c r="D151" s="177" t="s">
        <v>70</v>
      </c>
      <c r="E151" s="189" t="s">
        <v>995</v>
      </c>
      <c r="F151" s="189" t="s">
        <v>996</v>
      </c>
      <c r="G151" s="176"/>
      <c r="H151" s="176"/>
      <c r="I151" s="179"/>
      <c r="J151" s="190">
        <f>BK151</f>
        <v>0</v>
      </c>
      <c r="K151" s="176"/>
      <c r="L151" s="181"/>
      <c r="M151" s="182"/>
      <c r="N151" s="183"/>
      <c r="O151" s="183"/>
      <c r="P151" s="184">
        <f>SUM(P152:P156)</f>
        <v>0</v>
      </c>
      <c r="Q151" s="183"/>
      <c r="R151" s="184">
        <f>SUM(R152:R156)</f>
        <v>4.4442089999999999</v>
      </c>
      <c r="S151" s="183"/>
      <c r="T151" s="185">
        <f>SUM(T152:T156)</f>
        <v>0</v>
      </c>
      <c r="AR151" s="186" t="s">
        <v>81</v>
      </c>
      <c r="AT151" s="187" t="s">
        <v>70</v>
      </c>
      <c r="AU151" s="187" t="s">
        <v>79</v>
      </c>
      <c r="AY151" s="186" t="s">
        <v>168</v>
      </c>
      <c r="BK151" s="188">
        <f>SUM(BK152:BK156)</f>
        <v>0</v>
      </c>
    </row>
    <row r="152" spans="2:65" s="1" customFormat="1" ht="38.25" customHeight="1">
      <c r="B152" s="40"/>
      <c r="C152" s="191" t="s">
        <v>308</v>
      </c>
      <c r="D152" s="191" t="s">
        <v>170</v>
      </c>
      <c r="E152" s="192" t="s">
        <v>997</v>
      </c>
      <c r="F152" s="193" t="s">
        <v>998</v>
      </c>
      <c r="G152" s="194" t="s">
        <v>173</v>
      </c>
      <c r="H152" s="195">
        <v>19.95</v>
      </c>
      <c r="I152" s="196"/>
      <c r="J152" s="197">
        <f>ROUND(I152*H152,2)</f>
        <v>0</v>
      </c>
      <c r="K152" s="193" t="s">
        <v>174</v>
      </c>
      <c r="L152" s="60"/>
      <c r="M152" s="198" t="s">
        <v>21</v>
      </c>
      <c r="N152" s="199" t="s">
        <v>42</v>
      </c>
      <c r="O152" s="41"/>
      <c r="P152" s="200">
        <f>O152*H152</f>
        <v>0</v>
      </c>
      <c r="Q152" s="200">
        <v>3.5700000000000003E-2</v>
      </c>
      <c r="R152" s="200">
        <f>Q152*H152</f>
        <v>0.71221500000000004</v>
      </c>
      <c r="S152" s="200">
        <v>0</v>
      </c>
      <c r="T152" s="201">
        <f>S152*H152</f>
        <v>0</v>
      </c>
      <c r="AR152" s="23" t="s">
        <v>427</v>
      </c>
      <c r="AT152" s="23" t="s">
        <v>170</v>
      </c>
      <c r="AU152" s="23" t="s">
        <v>81</v>
      </c>
      <c r="AY152" s="23" t="s">
        <v>168</v>
      </c>
      <c r="BE152" s="202">
        <f>IF(N152="základní",J152,0)</f>
        <v>0</v>
      </c>
      <c r="BF152" s="202">
        <f>IF(N152="snížená",J152,0)</f>
        <v>0</v>
      </c>
      <c r="BG152" s="202">
        <f>IF(N152="zákl. přenesená",J152,0)</f>
        <v>0</v>
      </c>
      <c r="BH152" s="202">
        <f>IF(N152="sníž. přenesená",J152,0)</f>
        <v>0</v>
      </c>
      <c r="BI152" s="202">
        <f>IF(N152="nulová",J152,0)</f>
        <v>0</v>
      </c>
      <c r="BJ152" s="23" t="s">
        <v>79</v>
      </c>
      <c r="BK152" s="202">
        <f>ROUND(I152*H152,2)</f>
        <v>0</v>
      </c>
      <c r="BL152" s="23" t="s">
        <v>427</v>
      </c>
      <c r="BM152" s="23" t="s">
        <v>999</v>
      </c>
    </row>
    <row r="153" spans="2:65" s="1" customFormat="1" ht="16.5" customHeight="1">
      <c r="B153" s="40"/>
      <c r="C153" s="228" t="s">
        <v>312</v>
      </c>
      <c r="D153" s="228" t="s">
        <v>260</v>
      </c>
      <c r="E153" s="229" t="s">
        <v>1000</v>
      </c>
      <c r="F153" s="230" t="s">
        <v>988</v>
      </c>
      <c r="G153" s="231" t="s">
        <v>173</v>
      </c>
      <c r="H153" s="232">
        <v>23.036999999999999</v>
      </c>
      <c r="I153" s="233"/>
      <c r="J153" s="234">
        <f>ROUND(I153*H153,2)</f>
        <v>0</v>
      </c>
      <c r="K153" s="230" t="s">
        <v>21</v>
      </c>
      <c r="L153" s="235"/>
      <c r="M153" s="236" t="s">
        <v>21</v>
      </c>
      <c r="N153" s="237" t="s">
        <v>42</v>
      </c>
      <c r="O153" s="41"/>
      <c r="P153" s="200">
        <f>O153*H153</f>
        <v>0</v>
      </c>
      <c r="Q153" s="200">
        <v>0.16200000000000001</v>
      </c>
      <c r="R153" s="200">
        <f>Q153*H153</f>
        <v>3.7319939999999998</v>
      </c>
      <c r="S153" s="200">
        <v>0</v>
      </c>
      <c r="T153" s="201">
        <f>S153*H153</f>
        <v>0</v>
      </c>
      <c r="AR153" s="23" t="s">
        <v>329</v>
      </c>
      <c r="AT153" s="23" t="s">
        <v>260</v>
      </c>
      <c r="AU153" s="23" t="s">
        <v>81</v>
      </c>
      <c r="AY153" s="23" t="s">
        <v>168</v>
      </c>
      <c r="BE153" s="202">
        <f>IF(N153="základní",J153,0)</f>
        <v>0</v>
      </c>
      <c r="BF153" s="202">
        <f>IF(N153="snížená",J153,0)</f>
        <v>0</v>
      </c>
      <c r="BG153" s="202">
        <f>IF(N153="zákl. přenesená",J153,0)</f>
        <v>0</v>
      </c>
      <c r="BH153" s="202">
        <f>IF(N153="sníž. přenesená",J153,0)</f>
        <v>0</v>
      </c>
      <c r="BI153" s="202">
        <f>IF(N153="nulová",J153,0)</f>
        <v>0</v>
      </c>
      <c r="BJ153" s="23" t="s">
        <v>79</v>
      </c>
      <c r="BK153" s="202">
        <f>ROUND(I153*H153,2)</f>
        <v>0</v>
      </c>
      <c r="BL153" s="23" t="s">
        <v>427</v>
      </c>
      <c r="BM153" s="23" t="s">
        <v>1001</v>
      </c>
    </row>
    <row r="154" spans="2:65" s="11" customFormat="1" ht="13.5">
      <c r="B154" s="206"/>
      <c r="C154" s="207"/>
      <c r="D154" s="203" t="s">
        <v>182</v>
      </c>
      <c r="E154" s="207"/>
      <c r="F154" s="209" t="s">
        <v>1002</v>
      </c>
      <c r="G154" s="207"/>
      <c r="H154" s="210">
        <v>23.036999999999999</v>
      </c>
      <c r="I154" s="211"/>
      <c r="J154" s="207"/>
      <c r="K154" s="207"/>
      <c r="L154" s="212"/>
      <c r="M154" s="213"/>
      <c r="N154" s="214"/>
      <c r="O154" s="214"/>
      <c r="P154" s="214"/>
      <c r="Q154" s="214"/>
      <c r="R154" s="214"/>
      <c r="S154" s="214"/>
      <c r="T154" s="215"/>
      <c r="AT154" s="216" t="s">
        <v>182</v>
      </c>
      <c r="AU154" s="216" t="s">
        <v>81</v>
      </c>
      <c r="AV154" s="11" t="s">
        <v>81</v>
      </c>
      <c r="AW154" s="11" t="s">
        <v>6</v>
      </c>
      <c r="AX154" s="11" t="s">
        <v>79</v>
      </c>
      <c r="AY154" s="216" t="s">
        <v>168</v>
      </c>
    </row>
    <row r="155" spans="2:65" s="1" customFormat="1" ht="38.25" customHeight="1">
      <c r="B155" s="40"/>
      <c r="C155" s="191" t="s">
        <v>319</v>
      </c>
      <c r="D155" s="191" t="s">
        <v>170</v>
      </c>
      <c r="E155" s="192" t="s">
        <v>1003</v>
      </c>
      <c r="F155" s="193" t="s">
        <v>1004</v>
      </c>
      <c r="G155" s="194" t="s">
        <v>235</v>
      </c>
      <c r="H155" s="195">
        <v>4.444</v>
      </c>
      <c r="I155" s="196"/>
      <c r="J155" s="197">
        <f>ROUND(I155*H155,2)</f>
        <v>0</v>
      </c>
      <c r="K155" s="193" t="s">
        <v>174</v>
      </c>
      <c r="L155" s="60"/>
      <c r="M155" s="198" t="s">
        <v>21</v>
      </c>
      <c r="N155" s="199" t="s">
        <v>42</v>
      </c>
      <c r="O155" s="41"/>
      <c r="P155" s="200">
        <f>O155*H155</f>
        <v>0</v>
      </c>
      <c r="Q155" s="200">
        <v>0</v>
      </c>
      <c r="R155" s="200">
        <f>Q155*H155</f>
        <v>0</v>
      </c>
      <c r="S155" s="200">
        <v>0</v>
      </c>
      <c r="T155" s="201">
        <f>S155*H155</f>
        <v>0</v>
      </c>
      <c r="AR155" s="23" t="s">
        <v>427</v>
      </c>
      <c r="AT155" s="23" t="s">
        <v>170</v>
      </c>
      <c r="AU155" s="23" t="s">
        <v>81</v>
      </c>
      <c r="AY155" s="23" t="s">
        <v>168</v>
      </c>
      <c r="BE155" s="202">
        <f>IF(N155="základní",J155,0)</f>
        <v>0</v>
      </c>
      <c r="BF155" s="202">
        <f>IF(N155="snížená",J155,0)</f>
        <v>0</v>
      </c>
      <c r="BG155" s="202">
        <f>IF(N155="zákl. přenesená",J155,0)</f>
        <v>0</v>
      </c>
      <c r="BH155" s="202">
        <f>IF(N155="sníž. přenesená",J155,0)</f>
        <v>0</v>
      </c>
      <c r="BI155" s="202">
        <f>IF(N155="nulová",J155,0)</f>
        <v>0</v>
      </c>
      <c r="BJ155" s="23" t="s">
        <v>79</v>
      </c>
      <c r="BK155" s="202">
        <f>ROUND(I155*H155,2)</f>
        <v>0</v>
      </c>
      <c r="BL155" s="23" t="s">
        <v>427</v>
      </c>
      <c r="BM155" s="23" t="s">
        <v>1005</v>
      </c>
    </row>
    <row r="156" spans="2:65" s="1" customFormat="1" ht="121.5">
      <c r="B156" s="40"/>
      <c r="C156" s="62"/>
      <c r="D156" s="203" t="s">
        <v>177</v>
      </c>
      <c r="E156" s="62"/>
      <c r="F156" s="204" t="s">
        <v>994</v>
      </c>
      <c r="G156" s="62"/>
      <c r="H156" s="62"/>
      <c r="I156" s="162"/>
      <c r="J156" s="62"/>
      <c r="K156" s="62"/>
      <c r="L156" s="60"/>
      <c r="M156" s="238"/>
      <c r="N156" s="239"/>
      <c r="O156" s="239"/>
      <c r="P156" s="239"/>
      <c r="Q156" s="239"/>
      <c r="R156" s="239"/>
      <c r="S156" s="239"/>
      <c r="T156" s="240"/>
      <c r="AT156" s="23" t="s">
        <v>177</v>
      </c>
      <c r="AU156" s="23" t="s">
        <v>81</v>
      </c>
    </row>
    <row r="157" spans="2:65" s="1" customFormat="1" ht="6.95" customHeight="1">
      <c r="B157" s="55"/>
      <c r="C157" s="56"/>
      <c r="D157" s="56"/>
      <c r="E157" s="56"/>
      <c r="F157" s="56"/>
      <c r="G157" s="56"/>
      <c r="H157" s="56"/>
      <c r="I157" s="138"/>
      <c r="J157" s="56"/>
      <c r="K157" s="56"/>
      <c r="L157" s="60"/>
    </row>
  </sheetData>
  <sheetProtection algorithmName="SHA-512" hashValue="qrD31XR08rExCex6jPbYTTJKoYuHXIlyw3ndXkhgvS3VL4JeE+zI/DKTJjHUeyRnnCf3dxOoO77kjpo2LlUHEg==" saltValue="yMjf8T6DdDQfisHwZaEVOQi9+SvdTAH/hnf2wf4/bDQrdeVrOHM4Vz8dKoXSsW+EJwbNJAFLo375HrNYAdnYoQ==" spinCount="100000" sheet="1" objects="1" scenarios="1" formatColumns="0" formatRows="0" autoFilter="0"/>
  <autoFilter ref="C84:K156"/>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7"/>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96</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1006</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ROUND(J78,2)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ROUND(SUM(BE78:BE86), 2)</f>
        <v>0</v>
      </c>
      <c r="G30" s="41"/>
      <c r="H30" s="41"/>
      <c r="I30" s="130">
        <v>0.21</v>
      </c>
      <c r="J30" s="129">
        <f>ROUND(ROUND((SUM(BE78:BE86)), 2)*I30, 2)</f>
        <v>0</v>
      </c>
      <c r="K30" s="44"/>
    </row>
    <row r="31" spans="2:11" s="1" customFormat="1" ht="14.45" customHeight="1">
      <c r="B31" s="40"/>
      <c r="C31" s="41"/>
      <c r="D31" s="41"/>
      <c r="E31" s="48" t="s">
        <v>43</v>
      </c>
      <c r="F31" s="129">
        <f>ROUND(SUM(BF78:BF86), 2)</f>
        <v>0</v>
      </c>
      <c r="G31" s="41"/>
      <c r="H31" s="41"/>
      <c r="I31" s="130">
        <v>0.15</v>
      </c>
      <c r="J31" s="129">
        <f>ROUND(ROUND((SUM(BF78:BF86)), 2)*I31, 2)</f>
        <v>0</v>
      </c>
      <c r="K31" s="44"/>
    </row>
    <row r="32" spans="2:11" s="1" customFormat="1" ht="14.45" hidden="1" customHeight="1">
      <c r="B32" s="40"/>
      <c r="C32" s="41"/>
      <c r="D32" s="41"/>
      <c r="E32" s="48" t="s">
        <v>44</v>
      </c>
      <c r="F32" s="129">
        <f>ROUND(SUM(BG78:BG86), 2)</f>
        <v>0</v>
      </c>
      <c r="G32" s="41"/>
      <c r="H32" s="41"/>
      <c r="I32" s="130">
        <v>0.21</v>
      </c>
      <c r="J32" s="129">
        <v>0</v>
      </c>
      <c r="K32" s="44"/>
    </row>
    <row r="33" spans="2:11" s="1" customFormat="1" ht="14.45" hidden="1" customHeight="1">
      <c r="B33" s="40"/>
      <c r="C33" s="41"/>
      <c r="D33" s="41"/>
      <c r="E33" s="48" t="s">
        <v>45</v>
      </c>
      <c r="F33" s="129">
        <f>ROUND(SUM(BH78:BH86), 2)</f>
        <v>0</v>
      </c>
      <c r="G33" s="41"/>
      <c r="H33" s="41"/>
      <c r="I33" s="130">
        <v>0.15</v>
      </c>
      <c r="J33" s="129">
        <v>0</v>
      </c>
      <c r="K33" s="44"/>
    </row>
    <row r="34" spans="2:11" s="1" customFormat="1" ht="14.45" hidden="1" customHeight="1">
      <c r="B34" s="40"/>
      <c r="C34" s="41"/>
      <c r="D34" s="41"/>
      <c r="E34" s="48" t="s">
        <v>46</v>
      </c>
      <c r="F34" s="129">
        <f>ROUND(SUM(BI78:BI86),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SO 500 - Ostatní vybavení</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Praha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J78</f>
        <v>0</v>
      </c>
      <c r="K56" s="44"/>
      <c r="AU56" s="23" t="s">
        <v>145</v>
      </c>
    </row>
    <row r="57" spans="2:47" s="7" customFormat="1" ht="24.95" customHeight="1">
      <c r="B57" s="148"/>
      <c r="C57" s="149"/>
      <c r="D57" s="150" t="s">
        <v>1007</v>
      </c>
      <c r="E57" s="151"/>
      <c r="F57" s="151"/>
      <c r="G57" s="151"/>
      <c r="H57" s="151"/>
      <c r="I57" s="152"/>
      <c r="J57" s="153">
        <f>J79</f>
        <v>0</v>
      </c>
      <c r="K57" s="154"/>
    </row>
    <row r="58" spans="2:47" s="8" customFormat="1" ht="19.899999999999999" customHeight="1">
      <c r="B58" s="155"/>
      <c r="C58" s="156"/>
      <c r="D58" s="157" t="s">
        <v>1008</v>
      </c>
      <c r="E58" s="158"/>
      <c r="F58" s="158"/>
      <c r="G58" s="158"/>
      <c r="H58" s="158"/>
      <c r="I58" s="159"/>
      <c r="J58" s="160">
        <f>J80</f>
        <v>0</v>
      </c>
      <c r="K58" s="161"/>
    </row>
    <row r="59" spans="2:47" s="1" customFormat="1" ht="21.75" customHeight="1">
      <c r="B59" s="40"/>
      <c r="C59" s="41"/>
      <c r="D59" s="41"/>
      <c r="E59" s="41"/>
      <c r="F59" s="41"/>
      <c r="G59" s="41"/>
      <c r="H59" s="41"/>
      <c r="I59" s="117"/>
      <c r="J59" s="41"/>
      <c r="K59" s="44"/>
    </row>
    <row r="60" spans="2:47" s="1" customFormat="1" ht="6.95" customHeight="1">
      <c r="B60" s="55"/>
      <c r="C60" s="56"/>
      <c r="D60" s="56"/>
      <c r="E60" s="56"/>
      <c r="F60" s="56"/>
      <c r="G60" s="56"/>
      <c r="H60" s="56"/>
      <c r="I60" s="138"/>
      <c r="J60" s="56"/>
      <c r="K60" s="57"/>
    </row>
    <row r="64" spans="2:47" s="1" customFormat="1" ht="6.95" customHeight="1">
      <c r="B64" s="58"/>
      <c r="C64" s="59"/>
      <c r="D64" s="59"/>
      <c r="E64" s="59"/>
      <c r="F64" s="59"/>
      <c r="G64" s="59"/>
      <c r="H64" s="59"/>
      <c r="I64" s="141"/>
      <c r="J64" s="59"/>
      <c r="K64" s="59"/>
      <c r="L64" s="60"/>
    </row>
    <row r="65" spans="2:63" s="1" customFormat="1" ht="36.950000000000003" customHeight="1">
      <c r="B65" s="40"/>
      <c r="C65" s="61" t="s">
        <v>152</v>
      </c>
      <c r="D65" s="62"/>
      <c r="E65" s="62"/>
      <c r="F65" s="62"/>
      <c r="G65" s="62"/>
      <c r="H65" s="62"/>
      <c r="I65" s="162"/>
      <c r="J65" s="62"/>
      <c r="K65" s="62"/>
      <c r="L65" s="60"/>
    </row>
    <row r="66" spans="2:63" s="1" customFormat="1" ht="6.95" customHeight="1">
      <c r="B66" s="40"/>
      <c r="C66" s="62"/>
      <c r="D66" s="62"/>
      <c r="E66" s="62"/>
      <c r="F66" s="62"/>
      <c r="G66" s="62"/>
      <c r="H66" s="62"/>
      <c r="I66" s="162"/>
      <c r="J66" s="62"/>
      <c r="K66" s="62"/>
      <c r="L66" s="60"/>
    </row>
    <row r="67" spans="2:63" s="1" customFormat="1" ht="14.45" customHeight="1">
      <c r="B67" s="40"/>
      <c r="C67" s="64" t="s">
        <v>18</v>
      </c>
      <c r="D67" s="62"/>
      <c r="E67" s="62"/>
      <c r="F67" s="62"/>
      <c r="G67" s="62"/>
      <c r="H67" s="62"/>
      <c r="I67" s="162"/>
      <c r="J67" s="62"/>
      <c r="K67" s="62"/>
      <c r="L67" s="60"/>
    </row>
    <row r="68" spans="2:63" s="1" customFormat="1" ht="16.5" customHeight="1">
      <c r="B68" s="40"/>
      <c r="C68" s="62"/>
      <c r="D68" s="62"/>
      <c r="E68" s="378" t="str">
        <f>E7</f>
        <v>Náměstí Hloubětín</v>
      </c>
      <c r="F68" s="379"/>
      <c r="G68" s="379"/>
      <c r="H68" s="379"/>
      <c r="I68" s="162"/>
      <c r="J68" s="62"/>
      <c r="K68" s="62"/>
      <c r="L68" s="60"/>
    </row>
    <row r="69" spans="2:63" s="1" customFormat="1" ht="14.45" customHeight="1">
      <c r="B69" s="40"/>
      <c r="C69" s="64" t="s">
        <v>139</v>
      </c>
      <c r="D69" s="62"/>
      <c r="E69" s="62"/>
      <c r="F69" s="62"/>
      <c r="G69" s="62"/>
      <c r="H69" s="62"/>
      <c r="I69" s="162"/>
      <c r="J69" s="62"/>
      <c r="K69" s="62"/>
      <c r="L69" s="60"/>
    </row>
    <row r="70" spans="2:63" s="1" customFormat="1" ht="17.25" customHeight="1">
      <c r="B70" s="40"/>
      <c r="C70" s="62"/>
      <c r="D70" s="62"/>
      <c r="E70" s="353" t="str">
        <f>E9</f>
        <v>SO 500 - Ostatní vybavení</v>
      </c>
      <c r="F70" s="380"/>
      <c r="G70" s="380"/>
      <c r="H70" s="380"/>
      <c r="I70" s="162"/>
      <c r="J70" s="62"/>
      <c r="K70" s="62"/>
      <c r="L70" s="60"/>
    </row>
    <row r="71" spans="2:63" s="1" customFormat="1" ht="6.95" customHeight="1">
      <c r="B71" s="40"/>
      <c r="C71" s="62"/>
      <c r="D71" s="62"/>
      <c r="E71" s="62"/>
      <c r="F71" s="62"/>
      <c r="G71" s="62"/>
      <c r="H71" s="62"/>
      <c r="I71" s="162"/>
      <c r="J71" s="62"/>
      <c r="K71" s="62"/>
      <c r="L71" s="60"/>
    </row>
    <row r="72" spans="2:63" s="1" customFormat="1" ht="18" customHeight="1">
      <c r="B72" s="40"/>
      <c r="C72" s="64" t="s">
        <v>23</v>
      </c>
      <c r="D72" s="62"/>
      <c r="E72" s="62"/>
      <c r="F72" s="163" t="str">
        <f>F12</f>
        <v xml:space="preserve">Praha </v>
      </c>
      <c r="G72" s="62"/>
      <c r="H72" s="62"/>
      <c r="I72" s="164" t="s">
        <v>25</v>
      </c>
      <c r="J72" s="72" t="str">
        <f>IF(J12="","",J12)</f>
        <v>6. 6. 2018</v>
      </c>
      <c r="K72" s="62"/>
      <c r="L72" s="60"/>
    </row>
    <row r="73" spans="2:63" s="1" customFormat="1" ht="6.95" customHeight="1">
      <c r="B73" s="40"/>
      <c r="C73" s="62"/>
      <c r="D73" s="62"/>
      <c r="E73" s="62"/>
      <c r="F73" s="62"/>
      <c r="G73" s="62"/>
      <c r="H73" s="62"/>
      <c r="I73" s="162"/>
      <c r="J73" s="62"/>
      <c r="K73" s="62"/>
      <c r="L73" s="60"/>
    </row>
    <row r="74" spans="2:63" s="1" customFormat="1">
      <c r="B74" s="40"/>
      <c r="C74" s="64" t="s">
        <v>27</v>
      </c>
      <c r="D74" s="62"/>
      <c r="E74" s="62"/>
      <c r="F74" s="163" t="str">
        <f>E15</f>
        <v xml:space="preserve"> </v>
      </c>
      <c r="G74" s="62"/>
      <c r="H74" s="62"/>
      <c r="I74" s="164" t="s">
        <v>33</v>
      </c>
      <c r="J74" s="163" t="str">
        <f>E21</f>
        <v xml:space="preserve"> </v>
      </c>
      <c r="K74" s="62"/>
      <c r="L74" s="60"/>
    </row>
    <row r="75" spans="2:63" s="1" customFormat="1" ht="14.45" customHeight="1">
      <c r="B75" s="40"/>
      <c r="C75" s="64" t="s">
        <v>31</v>
      </c>
      <c r="D75" s="62"/>
      <c r="E75" s="62"/>
      <c r="F75" s="163" t="str">
        <f>IF(E18="","",E18)</f>
        <v/>
      </c>
      <c r="G75" s="62"/>
      <c r="H75" s="62"/>
      <c r="I75" s="162"/>
      <c r="J75" s="62"/>
      <c r="K75" s="62"/>
      <c r="L75" s="60"/>
    </row>
    <row r="76" spans="2:63" s="1" customFormat="1" ht="10.35" customHeight="1">
      <c r="B76" s="40"/>
      <c r="C76" s="62"/>
      <c r="D76" s="62"/>
      <c r="E76" s="62"/>
      <c r="F76" s="62"/>
      <c r="G76" s="62"/>
      <c r="H76" s="62"/>
      <c r="I76" s="162"/>
      <c r="J76" s="62"/>
      <c r="K76" s="62"/>
      <c r="L76" s="60"/>
    </row>
    <row r="77" spans="2:63" s="9" customFormat="1" ht="29.25" customHeight="1">
      <c r="B77" s="165"/>
      <c r="C77" s="166" t="s">
        <v>153</v>
      </c>
      <c r="D77" s="167" t="s">
        <v>56</v>
      </c>
      <c r="E77" s="167" t="s">
        <v>52</v>
      </c>
      <c r="F77" s="167" t="s">
        <v>154</v>
      </c>
      <c r="G77" s="167" t="s">
        <v>155</v>
      </c>
      <c r="H77" s="167" t="s">
        <v>156</v>
      </c>
      <c r="I77" s="168" t="s">
        <v>157</v>
      </c>
      <c r="J77" s="167" t="s">
        <v>143</v>
      </c>
      <c r="K77" s="169" t="s">
        <v>158</v>
      </c>
      <c r="L77" s="170"/>
      <c r="M77" s="80" t="s">
        <v>159</v>
      </c>
      <c r="N77" s="81" t="s">
        <v>41</v>
      </c>
      <c r="O77" s="81" t="s">
        <v>160</v>
      </c>
      <c r="P77" s="81" t="s">
        <v>161</v>
      </c>
      <c r="Q77" s="81" t="s">
        <v>162</v>
      </c>
      <c r="R77" s="81" t="s">
        <v>163</v>
      </c>
      <c r="S77" s="81" t="s">
        <v>164</v>
      </c>
      <c r="T77" s="82" t="s">
        <v>165</v>
      </c>
    </row>
    <row r="78" spans="2:63" s="1" customFormat="1" ht="29.25" customHeight="1">
      <c r="B78" s="40"/>
      <c r="C78" s="86" t="s">
        <v>144</v>
      </c>
      <c r="D78" s="62"/>
      <c r="E78" s="62"/>
      <c r="F78" s="62"/>
      <c r="G78" s="62"/>
      <c r="H78" s="62"/>
      <c r="I78" s="162"/>
      <c r="J78" s="171">
        <f>BK78</f>
        <v>0</v>
      </c>
      <c r="K78" s="62"/>
      <c r="L78" s="60"/>
      <c r="M78" s="83"/>
      <c r="N78" s="84"/>
      <c r="O78" s="84"/>
      <c r="P78" s="172">
        <f>P79</f>
        <v>0</v>
      </c>
      <c r="Q78" s="84"/>
      <c r="R78" s="172">
        <f>R79</f>
        <v>0</v>
      </c>
      <c r="S78" s="84"/>
      <c r="T78" s="173">
        <f>T79</f>
        <v>0</v>
      </c>
      <c r="AT78" s="23" t="s">
        <v>70</v>
      </c>
      <c r="AU78" s="23" t="s">
        <v>145</v>
      </c>
      <c r="BK78" s="174">
        <f>BK79</f>
        <v>0</v>
      </c>
    </row>
    <row r="79" spans="2:63" s="10" customFormat="1" ht="37.35" customHeight="1">
      <c r="B79" s="175"/>
      <c r="C79" s="176"/>
      <c r="D79" s="177" t="s">
        <v>70</v>
      </c>
      <c r="E79" s="178" t="s">
        <v>166</v>
      </c>
      <c r="F79" s="178" t="s">
        <v>166</v>
      </c>
      <c r="G79" s="176"/>
      <c r="H79" s="176"/>
      <c r="I79" s="179"/>
      <c r="J79" s="180">
        <f>BK79</f>
        <v>0</v>
      </c>
      <c r="K79" s="176"/>
      <c r="L79" s="181"/>
      <c r="M79" s="182"/>
      <c r="N79" s="183"/>
      <c r="O79" s="183"/>
      <c r="P79" s="184">
        <f>P80</f>
        <v>0</v>
      </c>
      <c r="Q79" s="183"/>
      <c r="R79" s="184">
        <f>R80</f>
        <v>0</v>
      </c>
      <c r="S79" s="183"/>
      <c r="T79" s="185">
        <f>T80</f>
        <v>0</v>
      </c>
      <c r="AR79" s="186" t="s">
        <v>79</v>
      </c>
      <c r="AT79" s="187" t="s">
        <v>70</v>
      </c>
      <c r="AU79" s="187" t="s">
        <v>71</v>
      </c>
      <c r="AY79" s="186" t="s">
        <v>168</v>
      </c>
      <c r="BK79" s="188">
        <f>BK80</f>
        <v>0</v>
      </c>
    </row>
    <row r="80" spans="2:63" s="10" customFormat="1" ht="19.899999999999999" customHeight="1">
      <c r="B80" s="175"/>
      <c r="C80" s="176"/>
      <c r="D80" s="177" t="s">
        <v>70</v>
      </c>
      <c r="E80" s="189" t="s">
        <v>939</v>
      </c>
      <c r="F80" s="189" t="s">
        <v>1009</v>
      </c>
      <c r="G80" s="176"/>
      <c r="H80" s="176"/>
      <c r="I80" s="179"/>
      <c r="J80" s="190">
        <f>BK80</f>
        <v>0</v>
      </c>
      <c r="K80" s="176"/>
      <c r="L80" s="181"/>
      <c r="M80" s="182"/>
      <c r="N80" s="183"/>
      <c r="O80" s="183"/>
      <c r="P80" s="184">
        <f>SUM(P81:P86)</f>
        <v>0</v>
      </c>
      <c r="Q80" s="183"/>
      <c r="R80" s="184">
        <f>SUM(R81:R86)</f>
        <v>0</v>
      </c>
      <c r="S80" s="183"/>
      <c r="T80" s="185">
        <f>SUM(T81:T86)</f>
        <v>0</v>
      </c>
      <c r="AR80" s="186" t="s">
        <v>79</v>
      </c>
      <c r="AT80" s="187" t="s">
        <v>70</v>
      </c>
      <c r="AU80" s="187" t="s">
        <v>79</v>
      </c>
      <c r="AY80" s="186" t="s">
        <v>168</v>
      </c>
      <c r="BK80" s="188">
        <f>SUM(BK81:BK86)</f>
        <v>0</v>
      </c>
    </row>
    <row r="81" spans="2:65" s="1" customFormat="1" ht="16.5" customHeight="1">
      <c r="B81" s="40"/>
      <c r="C81" s="191" t="s">
        <v>79</v>
      </c>
      <c r="D81" s="191" t="s">
        <v>170</v>
      </c>
      <c r="E81" s="192" t="s">
        <v>941</v>
      </c>
      <c r="F81" s="193" t="s">
        <v>1010</v>
      </c>
      <c r="G81" s="194" t="s">
        <v>792</v>
      </c>
      <c r="H81" s="195">
        <v>12</v>
      </c>
      <c r="I81" s="196"/>
      <c r="J81" s="197">
        <f t="shared" ref="J81:J86" si="0">ROUND(I81*H81,2)</f>
        <v>0</v>
      </c>
      <c r="K81" s="193" t="s">
        <v>21</v>
      </c>
      <c r="L81" s="60"/>
      <c r="M81" s="198" t="s">
        <v>21</v>
      </c>
      <c r="N81" s="199" t="s">
        <v>42</v>
      </c>
      <c r="O81" s="41"/>
      <c r="P81" s="200">
        <f t="shared" ref="P81:P86" si="1">O81*H81</f>
        <v>0</v>
      </c>
      <c r="Q81" s="200">
        <v>0</v>
      </c>
      <c r="R81" s="200">
        <f t="shared" ref="R81:R86" si="2">Q81*H81</f>
        <v>0</v>
      </c>
      <c r="S81" s="200">
        <v>0</v>
      </c>
      <c r="T81" s="201">
        <f t="shared" ref="T81:T86" si="3">S81*H81</f>
        <v>0</v>
      </c>
      <c r="AR81" s="23" t="s">
        <v>175</v>
      </c>
      <c r="AT81" s="23" t="s">
        <v>170</v>
      </c>
      <c r="AU81" s="23" t="s">
        <v>81</v>
      </c>
      <c r="AY81" s="23" t="s">
        <v>168</v>
      </c>
      <c r="BE81" s="202">
        <f t="shared" ref="BE81:BE86" si="4">IF(N81="základní",J81,0)</f>
        <v>0</v>
      </c>
      <c r="BF81" s="202">
        <f t="shared" ref="BF81:BF86" si="5">IF(N81="snížená",J81,0)</f>
        <v>0</v>
      </c>
      <c r="BG81" s="202">
        <f t="shared" ref="BG81:BG86" si="6">IF(N81="zákl. přenesená",J81,0)</f>
        <v>0</v>
      </c>
      <c r="BH81" s="202">
        <f t="shared" ref="BH81:BH86" si="7">IF(N81="sníž. přenesená",J81,0)</f>
        <v>0</v>
      </c>
      <c r="BI81" s="202">
        <f t="shared" ref="BI81:BI86" si="8">IF(N81="nulová",J81,0)</f>
        <v>0</v>
      </c>
      <c r="BJ81" s="23" t="s">
        <v>79</v>
      </c>
      <c r="BK81" s="202">
        <f t="shared" ref="BK81:BK86" si="9">ROUND(I81*H81,2)</f>
        <v>0</v>
      </c>
      <c r="BL81" s="23" t="s">
        <v>175</v>
      </c>
      <c r="BM81" s="23" t="s">
        <v>1011</v>
      </c>
    </row>
    <row r="82" spans="2:65" s="1" customFormat="1" ht="16.5" customHeight="1">
      <c r="B82" s="40"/>
      <c r="C82" s="191" t="s">
        <v>81</v>
      </c>
      <c r="D82" s="191" t="s">
        <v>170</v>
      </c>
      <c r="E82" s="192" t="s">
        <v>800</v>
      </c>
      <c r="F82" s="193" t="s">
        <v>1012</v>
      </c>
      <c r="G82" s="194" t="s">
        <v>792</v>
      </c>
      <c r="H82" s="195">
        <v>9</v>
      </c>
      <c r="I82" s="196"/>
      <c r="J82" s="197">
        <f t="shared" si="0"/>
        <v>0</v>
      </c>
      <c r="K82" s="193" t="s">
        <v>21</v>
      </c>
      <c r="L82" s="60"/>
      <c r="M82" s="198" t="s">
        <v>21</v>
      </c>
      <c r="N82" s="199" t="s">
        <v>42</v>
      </c>
      <c r="O82" s="41"/>
      <c r="P82" s="200">
        <f t="shared" si="1"/>
        <v>0</v>
      </c>
      <c r="Q82" s="200">
        <v>0</v>
      </c>
      <c r="R82" s="200">
        <f t="shared" si="2"/>
        <v>0</v>
      </c>
      <c r="S82" s="200">
        <v>0</v>
      </c>
      <c r="T82" s="201">
        <f t="shared" si="3"/>
        <v>0</v>
      </c>
      <c r="AR82" s="23" t="s">
        <v>175</v>
      </c>
      <c r="AT82" s="23" t="s">
        <v>170</v>
      </c>
      <c r="AU82" s="23" t="s">
        <v>81</v>
      </c>
      <c r="AY82" s="23" t="s">
        <v>168</v>
      </c>
      <c r="BE82" s="202">
        <f t="shared" si="4"/>
        <v>0</v>
      </c>
      <c r="BF82" s="202">
        <f t="shared" si="5"/>
        <v>0</v>
      </c>
      <c r="BG82" s="202">
        <f t="shared" si="6"/>
        <v>0</v>
      </c>
      <c r="BH82" s="202">
        <f t="shared" si="7"/>
        <v>0</v>
      </c>
      <c r="BI82" s="202">
        <f t="shared" si="8"/>
        <v>0</v>
      </c>
      <c r="BJ82" s="23" t="s">
        <v>79</v>
      </c>
      <c r="BK82" s="202">
        <f t="shared" si="9"/>
        <v>0</v>
      </c>
      <c r="BL82" s="23" t="s">
        <v>175</v>
      </c>
      <c r="BM82" s="23" t="s">
        <v>1013</v>
      </c>
    </row>
    <row r="83" spans="2:65" s="1" customFormat="1" ht="16.5" customHeight="1">
      <c r="B83" s="40"/>
      <c r="C83" s="191" t="s">
        <v>185</v>
      </c>
      <c r="D83" s="191" t="s">
        <v>170</v>
      </c>
      <c r="E83" s="192" t="s">
        <v>803</v>
      </c>
      <c r="F83" s="193" t="s">
        <v>1014</v>
      </c>
      <c r="G83" s="194" t="s">
        <v>792</v>
      </c>
      <c r="H83" s="195">
        <v>21</v>
      </c>
      <c r="I83" s="196"/>
      <c r="J83" s="197">
        <f t="shared" si="0"/>
        <v>0</v>
      </c>
      <c r="K83" s="193" t="s">
        <v>21</v>
      </c>
      <c r="L83" s="60"/>
      <c r="M83" s="198" t="s">
        <v>21</v>
      </c>
      <c r="N83" s="199" t="s">
        <v>42</v>
      </c>
      <c r="O83" s="41"/>
      <c r="P83" s="200">
        <f t="shared" si="1"/>
        <v>0</v>
      </c>
      <c r="Q83" s="200">
        <v>0</v>
      </c>
      <c r="R83" s="200">
        <f t="shared" si="2"/>
        <v>0</v>
      </c>
      <c r="S83" s="200">
        <v>0</v>
      </c>
      <c r="T83" s="201">
        <f t="shared" si="3"/>
        <v>0</v>
      </c>
      <c r="AR83" s="23" t="s">
        <v>175</v>
      </c>
      <c r="AT83" s="23" t="s">
        <v>170</v>
      </c>
      <c r="AU83" s="23" t="s">
        <v>81</v>
      </c>
      <c r="AY83" s="23" t="s">
        <v>168</v>
      </c>
      <c r="BE83" s="202">
        <f t="shared" si="4"/>
        <v>0</v>
      </c>
      <c r="BF83" s="202">
        <f t="shared" si="5"/>
        <v>0</v>
      </c>
      <c r="BG83" s="202">
        <f t="shared" si="6"/>
        <v>0</v>
      </c>
      <c r="BH83" s="202">
        <f t="shared" si="7"/>
        <v>0</v>
      </c>
      <c r="BI83" s="202">
        <f t="shared" si="8"/>
        <v>0</v>
      </c>
      <c r="BJ83" s="23" t="s">
        <v>79</v>
      </c>
      <c r="BK83" s="202">
        <f t="shared" si="9"/>
        <v>0</v>
      </c>
      <c r="BL83" s="23" t="s">
        <v>175</v>
      </c>
      <c r="BM83" s="23" t="s">
        <v>1015</v>
      </c>
    </row>
    <row r="84" spans="2:65" s="1" customFormat="1" ht="16.5" customHeight="1">
      <c r="B84" s="40"/>
      <c r="C84" s="191" t="s">
        <v>175</v>
      </c>
      <c r="D84" s="191" t="s">
        <v>170</v>
      </c>
      <c r="E84" s="192" t="s">
        <v>806</v>
      </c>
      <c r="F84" s="193" t="s">
        <v>1016</v>
      </c>
      <c r="G84" s="194" t="s">
        <v>792</v>
      </c>
      <c r="H84" s="195">
        <v>5</v>
      </c>
      <c r="I84" s="196"/>
      <c r="J84" s="197">
        <f t="shared" si="0"/>
        <v>0</v>
      </c>
      <c r="K84" s="193" t="s">
        <v>21</v>
      </c>
      <c r="L84" s="60"/>
      <c r="M84" s="198" t="s">
        <v>21</v>
      </c>
      <c r="N84" s="199" t="s">
        <v>42</v>
      </c>
      <c r="O84" s="41"/>
      <c r="P84" s="200">
        <f t="shared" si="1"/>
        <v>0</v>
      </c>
      <c r="Q84" s="200">
        <v>0</v>
      </c>
      <c r="R84" s="200">
        <f t="shared" si="2"/>
        <v>0</v>
      </c>
      <c r="S84" s="200">
        <v>0</v>
      </c>
      <c r="T84" s="201">
        <f t="shared" si="3"/>
        <v>0</v>
      </c>
      <c r="AR84" s="23" t="s">
        <v>175</v>
      </c>
      <c r="AT84" s="23" t="s">
        <v>170</v>
      </c>
      <c r="AU84" s="23" t="s">
        <v>81</v>
      </c>
      <c r="AY84" s="23" t="s">
        <v>168</v>
      </c>
      <c r="BE84" s="202">
        <f t="shared" si="4"/>
        <v>0</v>
      </c>
      <c r="BF84" s="202">
        <f t="shared" si="5"/>
        <v>0</v>
      </c>
      <c r="BG84" s="202">
        <f t="shared" si="6"/>
        <v>0</v>
      </c>
      <c r="BH84" s="202">
        <f t="shared" si="7"/>
        <v>0</v>
      </c>
      <c r="BI84" s="202">
        <f t="shared" si="8"/>
        <v>0</v>
      </c>
      <c r="BJ84" s="23" t="s">
        <v>79</v>
      </c>
      <c r="BK84" s="202">
        <f t="shared" si="9"/>
        <v>0</v>
      </c>
      <c r="BL84" s="23" t="s">
        <v>175</v>
      </c>
      <c r="BM84" s="23" t="s">
        <v>1017</v>
      </c>
    </row>
    <row r="85" spans="2:65" s="1" customFormat="1" ht="16.5" customHeight="1">
      <c r="B85" s="40"/>
      <c r="C85" s="191" t="s">
        <v>192</v>
      </c>
      <c r="D85" s="191" t="s">
        <v>170</v>
      </c>
      <c r="E85" s="192" t="s">
        <v>809</v>
      </c>
      <c r="F85" s="193" t="s">
        <v>1018</v>
      </c>
      <c r="G85" s="194" t="s">
        <v>792</v>
      </c>
      <c r="H85" s="195">
        <v>1</v>
      </c>
      <c r="I85" s="196"/>
      <c r="J85" s="197">
        <f t="shared" si="0"/>
        <v>0</v>
      </c>
      <c r="K85" s="193" t="s">
        <v>21</v>
      </c>
      <c r="L85" s="60"/>
      <c r="M85" s="198" t="s">
        <v>21</v>
      </c>
      <c r="N85" s="199" t="s">
        <v>42</v>
      </c>
      <c r="O85" s="41"/>
      <c r="P85" s="200">
        <f t="shared" si="1"/>
        <v>0</v>
      </c>
      <c r="Q85" s="200">
        <v>0</v>
      </c>
      <c r="R85" s="200">
        <f t="shared" si="2"/>
        <v>0</v>
      </c>
      <c r="S85" s="200">
        <v>0</v>
      </c>
      <c r="T85" s="201">
        <f t="shared" si="3"/>
        <v>0</v>
      </c>
      <c r="AR85" s="23" t="s">
        <v>175</v>
      </c>
      <c r="AT85" s="23" t="s">
        <v>170</v>
      </c>
      <c r="AU85" s="23" t="s">
        <v>81</v>
      </c>
      <c r="AY85" s="23" t="s">
        <v>168</v>
      </c>
      <c r="BE85" s="202">
        <f t="shared" si="4"/>
        <v>0</v>
      </c>
      <c r="BF85" s="202">
        <f t="shared" si="5"/>
        <v>0</v>
      </c>
      <c r="BG85" s="202">
        <f t="shared" si="6"/>
        <v>0</v>
      </c>
      <c r="BH85" s="202">
        <f t="shared" si="7"/>
        <v>0</v>
      </c>
      <c r="BI85" s="202">
        <f t="shared" si="8"/>
        <v>0</v>
      </c>
      <c r="BJ85" s="23" t="s">
        <v>79</v>
      </c>
      <c r="BK85" s="202">
        <f t="shared" si="9"/>
        <v>0</v>
      </c>
      <c r="BL85" s="23" t="s">
        <v>175</v>
      </c>
      <c r="BM85" s="23" t="s">
        <v>1019</v>
      </c>
    </row>
    <row r="86" spans="2:65" s="1" customFormat="1" ht="16.5" customHeight="1">
      <c r="B86" s="40"/>
      <c r="C86" s="191" t="s">
        <v>198</v>
      </c>
      <c r="D86" s="191" t="s">
        <v>170</v>
      </c>
      <c r="E86" s="192" t="s">
        <v>812</v>
      </c>
      <c r="F86" s="193" t="s">
        <v>1020</v>
      </c>
      <c r="G86" s="194" t="s">
        <v>792</v>
      </c>
      <c r="H86" s="195">
        <v>2</v>
      </c>
      <c r="I86" s="196"/>
      <c r="J86" s="197">
        <f t="shared" si="0"/>
        <v>0</v>
      </c>
      <c r="K86" s="193" t="s">
        <v>21</v>
      </c>
      <c r="L86" s="60"/>
      <c r="M86" s="198" t="s">
        <v>21</v>
      </c>
      <c r="N86" s="241" t="s">
        <v>42</v>
      </c>
      <c r="O86" s="239"/>
      <c r="P86" s="242">
        <f t="shared" si="1"/>
        <v>0</v>
      </c>
      <c r="Q86" s="242">
        <v>0</v>
      </c>
      <c r="R86" s="242">
        <f t="shared" si="2"/>
        <v>0</v>
      </c>
      <c r="S86" s="242">
        <v>0</v>
      </c>
      <c r="T86" s="243">
        <f t="shared" si="3"/>
        <v>0</v>
      </c>
      <c r="AR86" s="23" t="s">
        <v>175</v>
      </c>
      <c r="AT86" s="23" t="s">
        <v>170</v>
      </c>
      <c r="AU86" s="23" t="s">
        <v>81</v>
      </c>
      <c r="AY86" s="23" t="s">
        <v>168</v>
      </c>
      <c r="BE86" s="202">
        <f t="shared" si="4"/>
        <v>0</v>
      </c>
      <c r="BF86" s="202">
        <f t="shared" si="5"/>
        <v>0</v>
      </c>
      <c r="BG86" s="202">
        <f t="shared" si="6"/>
        <v>0</v>
      </c>
      <c r="BH86" s="202">
        <f t="shared" si="7"/>
        <v>0</v>
      </c>
      <c r="BI86" s="202">
        <f t="shared" si="8"/>
        <v>0</v>
      </c>
      <c r="BJ86" s="23" t="s">
        <v>79</v>
      </c>
      <c r="BK86" s="202">
        <f t="shared" si="9"/>
        <v>0</v>
      </c>
      <c r="BL86" s="23" t="s">
        <v>175</v>
      </c>
      <c r="BM86" s="23" t="s">
        <v>1021</v>
      </c>
    </row>
    <row r="87" spans="2:65" s="1" customFormat="1" ht="6.95" customHeight="1">
      <c r="B87" s="55"/>
      <c r="C87" s="56"/>
      <c r="D87" s="56"/>
      <c r="E87" s="56"/>
      <c r="F87" s="56"/>
      <c r="G87" s="56"/>
      <c r="H87" s="56"/>
      <c r="I87" s="138"/>
      <c r="J87" s="56"/>
      <c r="K87" s="56"/>
      <c r="L87" s="60"/>
    </row>
  </sheetData>
  <sheetProtection algorithmName="SHA-512" hashValue="1dDwfgoLQRI3MTuZ+k+x0MRoBHL0MdrKJooh/ReATX9HUqMyl5PY+UbTvgZwF2w9HiX2LvikJHU1c2CuujMpAQ==" saltValue="vEqBMUV8u24dbPjHau5nOrokc6D0HpYG1RvUzQuK1M//vrcahHr4KAMUyAj9mAFTdsi1Ku9fgLYYCsNHD6oykA==" spinCount="100000" sheet="1" objects="1" scenarios="1" formatColumns="0" formatRows="0" autoFilter="0"/>
  <autoFilter ref="C77:K86"/>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99</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1022</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ROUND(J84,2)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ROUND(SUM(BE84:BE210), 2)</f>
        <v>0</v>
      </c>
      <c r="G30" s="41"/>
      <c r="H30" s="41"/>
      <c r="I30" s="130">
        <v>0.21</v>
      </c>
      <c r="J30" s="129">
        <f>ROUND(ROUND((SUM(BE84:BE210)), 2)*I30, 2)</f>
        <v>0</v>
      </c>
      <c r="K30" s="44"/>
    </row>
    <row r="31" spans="2:11" s="1" customFormat="1" ht="14.45" customHeight="1">
      <c r="B31" s="40"/>
      <c r="C31" s="41"/>
      <c r="D31" s="41"/>
      <c r="E31" s="48" t="s">
        <v>43</v>
      </c>
      <c r="F31" s="129">
        <f>ROUND(SUM(BF84:BF210), 2)</f>
        <v>0</v>
      </c>
      <c r="G31" s="41"/>
      <c r="H31" s="41"/>
      <c r="I31" s="130">
        <v>0.15</v>
      </c>
      <c r="J31" s="129">
        <f>ROUND(ROUND((SUM(BF84:BF210)), 2)*I31, 2)</f>
        <v>0</v>
      </c>
      <c r="K31" s="44"/>
    </row>
    <row r="32" spans="2:11" s="1" customFormat="1" ht="14.45" hidden="1" customHeight="1">
      <c r="B32" s="40"/>
      <c r="C32" s="41"/>
      <c r="D32" s="41"/>
      <c r="E32" s="48" t="s">
        <v>44</v>
      </c>
      <c r="F32" s="129">
        <f>ROUND(SUM(BG84:BG210), 2)</f>
        <v>0</v>
      </c>
      <c r="G32" s="41"/>
      <c r="H32" s="41"/>
      <c r="I32" s="130">
        <v>0.21</v>
      </c>
      <c r="J32" s="129">
        <v>0</v>
      </c>
      <c r="K32" s="44"/>
    </row>
    <row r="33" spans="2:11" s="1" customFormat="1" ht="14.45" hidden="1" customHeight="1">
      <c r="B33" s="40"/>
      <c r="C33" s="41"/>
      <c r="D33" s="41"/>
      <c r="E33" s="48" t="s">
        <v>45</v>
      </c>
      <c r="F33" s="129">
        <f>ROUND(SUM(BH84:BH210), 2)</f>
        <v>0</v>
      </c>
      <c r="G33" s="41"/>
      <c r="H33" s="41"/>
      <c r="I33" s="130">
        <v>0.15</v>
      </c>
      <c r="J33" s="129">
        <v>0</v>
      </c>
      <c r="K33" s="44"/>
    </row>
    <row r="34" spans="2:11" s="1" customFormat="1" ht="14.45" hidden="1" customHeight="1">
      <c r="B34" s="40"/>
      <c r="C34" s="41"/>
      <c r="D34" s="41"/>
      <c r="E34" s="48" t="s">
        <v>46</v>
      </c>
      <c r="F34" s="129">
        <f>ROUND(SUM(BI84:BI210),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SO 700 - Elektroinstalace</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Praha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J84</f>
        <v>0</v>
      </c>
      <c r="K56" s="44"/>
      <c r="AU56" s="23" t="s">
        <v>145</v>
      </c>
    </row>
    <row r="57" spans="2:47" s="7" customFormat="1" ht="24.95" customHeight="1">
      <c r="B57" s="148"/>
      <c r="C57" s="149"/>
      <c r="D57" s="150" t="s">
        <v>1023</v>
      </c>
      <c r="E57" s="151"/>
      <c r="F57" s="151"/>
      <c r="G57" s="151"/>
      <c r="H57" s="151"/>
      <c r="I57" s="152"/>
      <c r="J57" s="153">
        <f>J85</f>
        <v>0</v>
      </c>
      <c r="K57" s="154"/>
    </row>
    <row r="58" spans="2:47" s="7" customFormat="1" ht="24.95" customHeight="1">
      <c r="B58" s="148"/>
      <c r="C58" s="149"/>
      <c r="D58" s="150" t="s">
        <v>1024</v>
      </c>
      <c r="E58" s="151"/>
      <c r="F58" s="151"/>
      <c r="G58" s="151"/>
      <c r="H58" s="151"/>
      <c r="I58" s="152"/>
      <c r="J58" s="153">
        <f>J90</f>
        <v>0</v>
      </c>
      <c r="K58" s="154"/>
    </row>
    <row r="59" spans="2:47" s="7" customFormat="1" ht="24.95" customHeight="1">
      <c r="B59" s="148"/>
      <c r="C59" s="149"/>
      <c r="D59" s="150" t="s">
        <v>1025</v>
      </c>
      <c r="E59" s="151"/>
      <c r="F59" s="151"/>
      <c r="G59" s="151"/>
      <c r="H59" s="151"/>
      <c r="I59" s="152"/>
      <c r="J59" s="153">
        <f>J108</f>
        <v>0</v>
      </c>
      <c r="K59" s="154"/>
    </row>
    <row r="60" spans="2:47" s="7" customFormat="1" ht="24.95" customHeight="1">
      <c r="B60" s="148"/>
      <c r="C60" s="149"/>
      <c r="D60" s="150" t="s">
        <v>1026</v>
      </c>
      <c r="E60" s="151"/>
      <c r="F60" s="151"/>
      <c r="G60" s="151"/>
      <c r="H60" s="151"/>
      <c r="I60" s="152"/>
      <c r="J60" s="153">
        <f>J122</f>
        <v>0</v>
      </c>
      <c r="K60" s="154"/>
    </row>
    <row r="61" spans="2:47" s="7" customFormat="1" ht="24.95" customHeight="1">
      <c r="B61" s="148"/>
      <c r="C61" s="149"/>
      <c r="D61" s="150" t="s">
        <v>1027</v>
      </c>
      <c r="E61" s="151"/>
      <c r="F61" s="151"/>
      <c r="G61" s="151"/>
      <c r="H61" s="151"/>
      <c r="I61" s="152"/>
      <c r="J61" s="153">
        <f>J143</f>
        <v>0</v>
      </c>
      <c r="K61" s="154"/>
    </row>
    <row r="62" spans="2:47" s="8" customFormat="1" ht="19.899999999999999" customHeight="1">
      <c r="B62" s="155"/>
      <c r="C62" s="156"/>
      <c r="D62" s="157" t="s">
        <v>1028</v>
      </c>
      <c r="E62" s="158"/>
      <c r="F62" s="158"/>
      <c r="G62" s="158"/>
      <c r="H62" s="158"/>
      <c r="I62" s="159"/>
      <c r="J62" s="160">
        <f>J150</f>
        <v>0</v>
      </c>
      <c r="K62" s="161"/>
    </row>
    <row r="63" spans="2:47" s="8" customFormat="1" ht="19.899999999999999" customHeight="1">
      <c r="B63" s="155"/>
      <c r="C63" s="156"/>
      <c r="D63" s="157" t="s">
        <v>1029</v>
      </c>
      <c r="E63" s="158"/>
      <c r="F63" s="158"/>
      <c r="G63" s="158"/>
      <c r="H63" s="158"/>
      <c r="I63" s="159"/>
      <c r="J63" s="160">
        <f>J166</f>
        <v>0</v>
      </c>
      <c r="K63" s="161"/>
    </row>
    <row r="64" spans="2:47" s="8" customFormat="1" ht="19.899999999999999" customHeight="1">
      <c r="B64" s="155"/>
      <c r="C64" s="156"/>
      <c r="D64" s="157" t="s">
        <v>1030</v>
      </c>
      <c r="E64" s="158"/>
      <c r="F64" s="158"/>
      <c r="G64" s="158"/>
      <c r="H64" s="158"/>
      <c r="I64" s="159"/>
      <c r="J64" s="160">
        <f>J198</f>
        <v>0</v>
      </c>
      <c r="K64" s="161"/>
    </row>
    <row r="65" spans="2:12" s="1" customFormat="1" ht="21.75" customHeight="1">
      <c r="B65" s="40"/>
      <c r="C65" s="41"/>
      <c r="D65" s="41"/>
      <c r="E65" s="41"/>
      <c r="F65" s="41"/>
      <c r="G65" s="41"/>
      <c r="H65" s="41"/>
      <c r="I65" s="117"/>
      <c r="J65" s="41"/>
      <c r="K65" s="44"/>
    </row>
    <row r="66" spans="2:12" s="1" customFormat="1" ht="6.95" customHeight="1">
      <c r="B66" s="55"/>
      <c r="C66" s="56"/>
      <c r="D66" s="56"/>
      <c r="E66" s="56"/>
      <c r="F66" s="56"/>
      <c r="G66" s="56"/>
      <c r="H66" s="56"/>
      <c r="I66" s="138"/>
      <c r="J66" s="56"/>
      <c r="K66" s="57"/>
    </row>
    <row r="70" spans="2:12" s="1" customFormat="1" ht="6.95" customHeight="1">
      <c r="B70" s="58"/>
      <c r="C70" s="59"/>
      <c r="D70" s="59"/>
      <c r="E70" s="59"/>
      <c r="F70" s="59"/>
      <c r="G70" s="59"/>
      <c r="H70" s="59"/>
      <c r="I70" s="141"/>
      <c r="J70" s="59"/>
      <c r="K70" s="59"/>
      <c r="L70" s="60"/>
    </row>
    <row r="71" spans="2:12" s="1" customFormat="1" ht="36.950000000000003" customHeight="1">
      <c r="B71" s="40"/>
      <c r="C71" s="61" t="s">
        <v>152</v>
      </c>
      <c r="D71" s="62"/>
      <c r="E71" s="62"/>
      <c r="F71" s="62"/>
      <c r="G71" s="62"/>
      <c r="H71" s="62"/>
      <c r="I71" s="162"/>
      <c r="J71" s="62"/>
      <c r="K71" s="62"/>
      <c r="L71" s="60"/>
    </row>
    <row r="72" spans="2:12" s="1" customFormat="1" ht="6.95" customHeight="1">
      <c r="B72" s="40"/>
      <c r="C72" s="62"/>
      <c r="D72" s="62"/>
      <c r="E72" s="62"/>
      <c r="F72" s="62"/>
      <c r="G72" s="62"/>
      <c r="H72" s="62"/>
      <c r="I72" s="162"/>
      <c r="J72" s="62"/>
      <c r="K72" s="62"/>
      <c r="L72" s="60"/>
    </row>
    <row r="73" spans="2:12" s="1" customFormat="1" ht="14.45" customHeight="1">
      <c r="B73" s="40"/>
      <c r="C73" s="64" t="s">
        <v>18</v>
      </c>
      <c r="D73" s="62"/>
      <c r="E73" s="62"/>
      <c r="F73" s="62"/>
      <c r="G73" s="62"/>
      <c r="H73" s="62"/>
      <c r="I73" s="162"/>
      <c r="J73" s="62"/>
      <c r="K73" s="62"/>
      <c r="L73" s="60"/>
    </row>
    <row r="74" spans="2:12" s="1" customFormat="1" ht="16.5" customHeight="1">
      <c r="B74" s="40"/>
      <c r="C74" s="62"/>
      <c r="D74" s="62"/>
      <c r="E74" s="378" t="str">
        <f>E7</f>
        <v>Náměstí Hloubětín</v>
      </c>
      <c r="F74" s="379"/>
      <c r="G74" s="379"/>
      <c r="H74" s="379"/>
      <c r="I74" s="162"/>
      <c r="J74" s="62"/>
      <c r="K74" s="62"/>
      <c r="L74" s="60"/>
    </row>
    <row r="75" spans="2:12" s="1" customFormat="1" ht="14.45" customHeight="1">
      <c r="B75" s="40"/>
      <c r="C75" s="64" t="s">
        <v>139</v>
      </c>
      <c r="D75" s="62"/>
      <c r="E75" s="62"/>
      <c r="F75" s="62"/>
      <c r="G75" s="62"/>
      <c r="H75" s="62"/>
      <c r="I75" s="162"/>
      <c r="J75" s="62"/>
      <c r="K75" s="62"/>
      <c r="L75" s="60"/>
    </row>
    <row r="76" spans="2:12" s="1" customFormat="1" ht="17.25" customHeight="1">
      <c r="B76" s="40"/>
      <c r="C76" s="62"/>
      <c r="D76" s="62"/>
      <c r="E76" s="353" t="str">
        <f>E9</f>
        <v>SO 700 - Elektroinstalace</v>
      </c>
      <c r="F76" s="380"/>
      <c r="G76" s="380"/>
      <c r="H76" s="380"/>
      <c r="I76" s="162"/>
      <c r="J76" s="62"/>
      <c r="K76" s="62"/>
      <c r="L76" s="60"/>
    </row>
    <row r="77" spans="2:12" s="1" customFormat="1" ht="6.95" customHeight="1">
      <c r="B77" s="40"/>
      <c r="C77" s="62"/>
      <c r="D77" s="62"/>
      <c r="E77" s="62"/>
      <c r="F77" s="62"/>
      <c r="G77" s="62"/>
      <c r="H77" s="62"/>
      <c r="I77" s="162"/>
      <c r="J77" s="62"/>
      <c r="K77" s="62"/>
      <c r="L77" s="60"/>
    </row>
    <row r="78" spans="2:12" s="1" customFormat="1" ht="18" customHeight="1">
      <c r="B78" s="40"/>
      <c r="C78" s="64" t="s">
        <v>23</v>
      </c>
      <c r="D78" s="62"/>
      <c r="E78" s="62"/>
      <c r="F78" s="163" t="str">
        <f>F12</f>
        <v xml:space="preserve">Praha </v>
      </c>
      <c r="G78" s="62"/>
      <c r="H78" s="62"/>
      <c r="I78" s="164" t="s">
        <v>25</v>
      </c>
      <c r="J78" s="72" t="str">
        <f>IF(J12="","",J12)</f>
        <v>6. 6. 2018</v>
      </c>
      <c r="K78" s="62"/>
      <c r="L78" s="60"/>
    </row>
    <row r="79" spans="2:12" s="1" customFormat="1" ht="6.95" customHeight="1">
      <c r="B79" s="40"/>
      <c r="C79" s="62"/>
      <c r="D79" s="62"/>
      <c r="E79" s="62"/>
      <c r="F79" s="62"/>
      <c r="G79" s="62"/>
      <c r="H79" s="62"/>
      <c r="I79" s="162"/>
      <c r="J79" s="62"/>
      <c r="K79" s="62"/>
      <c r="L79" s="60"/>
    </row>
    <row r="80" spans="2:12" s="1" customFormat="1">
      <c r="B80" s="40"/>
      <c r="C80" s="64" t="s">
        <v>27</v>
      </c>
      <c r="D80" s="62"/>
      <c r="E80" s="62"/>
      <c r="F80" s="163" t="str">
        <f>E15</f>
        <v xml:space="preserve"> </v>
      </c>
      <c r="G80" s="62"/>
      <c r="H80" s="62"/>
      <c r="I80" s="164" t="s">
        <v>33</v>
      </c>
      <c r="J80" s="163" t="str">
        <f>E21</f>
        <v xml:space="preserve"> </v>
      </c>
      <c r="K80" s="62"/>
      <c r="L80" s="60"/>
    </row>
    <row r="81" spans="2:65" s="1" customFormat="1" ht="14.45" customHeight="1">
      <c r="B81" s="40"/>
      <c r="C81" s="64" t="s">
        <v>31</v>
      </c>
      <c r="D81" s="62"/>
      <c r="E81" s="62"/>
      <c r="F81" s="163" t="str">
        <f>IF(E18="","",E18)</f>
        <v/>
      </c>
      <c r="G81" s="62"/>
      <c r="H81" s="62"/>
      <c r="I81" s="162"/>
      <c r="J81" s="62"/>
      <c r="K81" s="62"/>
      <c r="L81" s="60"/>
    </row>
    <row r="82" spans="2:65" s="1" customFormat="1" ht="10.35" customHeight="1">
      <c r="B82" s="40"/>
      <c r="C82" s="62"/>
      <c r="D82" s="62"/>
      <c r="E82" s="62"/>
      <c r="F82" s="62"/>
      <c r="G82" s="62"/>
      <c r="H82" s="62"/>
      <c r="I82" s="162"/>
      <c r="J82" s="62"/>
      <c r="K82" s="62"/>
      <c r="L82" s="60"/>
    </row>
    <row r="83" spans="2:65" s="9" customFormat="1" ht="29.25" customHeight="1">
      <c r="B83" s="165"/>
      <c r="C83" s="166" t="s">
        <v>153</v>
      </c>
      <c r="D83" s="167" t="s">
        <v>56</v>
      </c>
      <c r="E83" s="167" t="s">
        <v>52</v>
      </c>
      <c r="F83" s="167" t="s">
        <v>154</v>
      </c>
      <c r="G83" s="167" t="s">
        <v>155</v>
      </c>
      <c r="H83" s="167" t="s">
        <v>156</v>
      </c>
      <c r="I83" s="168" t="s">
        <v>157</v>
      </c>
      <c r="J83" s="167" t="s">
        <v>143</v>
      </c>
      <c r="K83" s="169" t="s">
        <v>158</v>
      </c>
      <c r="L83" s="170"/>
      <c r="M83" s="80" t="s">
        <v>159</v>
      </c>
      <c r="N83" s="81" t="s">
        <v>41</v>
      </c>
      <c r="O83" s="81" t="s">
        <v>160</v>
      </c>
      <c r="P83" s="81" t="s">
        <v>161</v>
      </c>
      <c r="Q83" s="81" t="s">
        <v>162</v>
      </c>
      <c r="R83" s="81" t="s">
        <v>163</v>
      </c>
      <c r="S83" s="81" t="s">
        <v>164</v>
      </c>
      <c r="T83" s="82" t="s">
        <v>165</v>
      </c>
    </row>
    <row r="84" spans="2:65" s="1" customFormat="1" ht="29.25" customHeight="1">
      <c r="B84" s="40"/>
      <c r="C84" s="86" t="s">
        <v>144</v>
      </c>
      <c r="D84" s="62"/>
      <c r="E84" s="62"/>
      <c r="F84" s="62"/>
      <c r="G84" s="62"/>
      <c r="H84" s="62"/>
      <c r="I84" s="162"/>
      <c r="J84" s="171">
        <f>BK84</f>
        <v>0</v>
      </c>
      <c r="K84" s="62"/>
      <c r="L84" s="60"/>
      <c r="M84" s="83"/>
      <c r="N84" s="84"/>
      <c r="O84" s="84"/>
      <c r="P84" s="172">
        <f>P85+P90+P108+P122+P143</f>
        <v>0</v>
      </c>
      <c r="Q84" s="84"/>
      <c r="R84" s="172">
        <f>R85+R90+R108+R122+R143</f>
        <v>0</v>
      </c>
      <c r="S84" s="84"/>
      <c r="T84" s="173">
        <f>T85+T90+T108+T122+T143</f>
        <v>0</v>
      </c>
      <c r="AT84" s="23" t="s">
        <v>70</v>
      </c>
      <c r="AU84" s="23" t="s">
        <v>145</v>
      </c>
      <c r="BK84" s="174">
        <f>BK85+BK90+BK108+BK122+BK143</f>
        <v>0</v>
      </c>
    </row>
    <row r="85" spans="2:65" s="10" customFormat="1" ht="37.35" customHeight="1">
      <c r="B85" s="175"/>
      <c r="C85" s="176"/>
      <c r="D85" s="177" t="s">
        <v>70</v>
      </c>
      <c r="E85" s="178" t="s">
        <v>79</v>
      </c>
      <c r="F85" s="178" t="s">
        <v>1031</v>
      </c>
      <c r="G85" s="176"/>
      <c r="H85" s="176"/>
      <c r="I85" s="179"/>
      <c r="J85" s="180">
        <f>BK85</f>
        <v>0</v>
      </c>
      <c r="K85" s="176"/>
      <c r="L85" s="181"/>
      <c r="M85" s="182"/>
      <c r="N85" s="183"/>
      <c r="O85" s="183"/>
      <c r="P85" s="184">
        <f>SUM(P86:P89)</f>
        <v>0</v>
      </c>
      <c r="Q85" s="183"/>
      <c r="R85" s="184">
        <f>SUM(R86:R89)</f>
        <v>0</v>
      </c>
      <c r="S85" s="183"/>
      <c r="T85" s="185">
        <f>SUM(T86:T89)</f>
        <v>0</v>
      </c>
      <c r="AR85" s="186" t="s">
        <v>79</v>
      </c>
      <c r="AT85" s="187" t="s">
        <v>70</v>
      </c>
      <c r="AU85" s="187" t="s">
        <v>71</v>
      </c>
      <c r="AY85" s="186" t="s">
        <v>168</v>
      </c>
      <c r="BK85" s="188">
        <f>SUM(BK86:BK89)</f>
        <v>0</v>
      </c>
    </row>
    <row r="86" spans="2:65" s="1" customFormat="1" ht="16.5" customHeight="1">
      <c r="B86" s="40"/>
      <c r="C86" s="191" t="s">
        <v>79</v>
      </c>
      <c r="D86" s="191" t="s">
        <v>170</v>
      </c>
      <c r="E86" s="192" t="s">
        <v>1032</v>
      </c>
      <c r="F86" s="193" t="s">
        <v>1033</v>
      </c>
      <c r="G86" s="194" t="s">
        <v>792</v>
      </c>
      <c r="H86" s="195">
        <v>2</v>
      </c>
      <c r="I86" s="196"/>
      <c r="J86" s="197">
        <f>ROUND(I86*H86,2)</f>
        <v>0</v>
      </c>
      <c r="K86" s="193" t="s">
        <v>21</v>
      </c>
      <c r="L86" s="60"/>
      <c r="M86" s="198" t="s">
        <v>21</v>
      </c>
      <c r="N86" s="199" t="s">
        <v>42</v>
      </c>
      <c r="O86" s="41"/>
      <c r="P86" s="200">
        <f>O86*H86</f>
        <v>0</v>
      </c>
      <c r="Q86" s="200">
        <v>0</v>
      </c>
      <c r="R86" s="200">
        <f>Q86*H86</f>
        <v>0</v>
      </c>
      <c r="S86" s="200">
        <v>0</v>
      </c>
      <c r="T86" s="201">
        <f>S86*H86</f>
        <v>0</v>
      </c>
      <c r="AR86" s="23" t="s">
        <v>175</v>
      </c>
      <c r="AT86" s="23" t="s">
        <v>170</v>
      </c>
      <c r="AU86" s="23" t="s">
        <v>79</v>
      </c>
      <c r="AY86" s="23" t="s">
        <v>168</v>
      </c>
      <c r="BE86" s="202">
        <f>IF(N86="základní",J86,0)</f>
        <v>0</v>
      </c>
      <c r="BF86" s="202">
        <f>IF(N86="snížená",J86,0)</f>
        <v>0</v>
      </c>
      <c r="BG86" s="202">
        <f>IF(N86="zákl. přenesená",J86,0)</f>
        <v>0</v>
      </c>
      <c r="BH86" s="202">
        <f>IF(N86="sníž. přenesená",J86,0)</f>
        <v>0</v>
      </c>
      <c r="BI86" s="202">
        <f>IF(N86="nulová",J86,0)</f>
        <v>0</v>
      </c>
      <c r="BJ86" s="23" t="s">
        <v>79</v>
      </c>
      <c r="BK86" s="202">
        <f>ROUND(I86*H86,2)</f>
        <v>0</v>
      </c>
      <c r="BL86" s="23" t="s">
        <v>175</v>
      </c>
      <c r="BM86" s="23" t="s">
        <v>1034</v>
      </c>
    </row>
    <row r="87" spans="2:65" s="1" customFormat="1" ht="16.5" customHeight="1">
      <c r="B87" s="40"/>
      <c r="C87" s="191" t="s">
        <v>81</v>
      </c>
      <c r="D87" s="191" t="s">
        <v>170</v>
      </c>
      <c r="E87" s="192" t="s">
        <v>1035</v>
      </c>
      <c r="F87" s="193" t="s">
        <v>1036</v>
      </c>
      <c r="G87" s="194" t="s">
        <v>195</v>
      </c>
      <c r="H87" s="195">
        <v>11</v>
      </c>
      <c r="I87" s="196"/>
      <c r="J87" s="197">
        <f>ROUND(I87*H87,2)</f>
        <v>0</v>
      </c>
      <c r="K87" s="193" t="s">
        <v>21</v>
      </c>
      <c r="L87" s="60"/>
      <c r="M87" s="198" t="s">
        <v>21</v>
      </c>
      <c r="N87" s="199" t="s">
        <v>42</v>
      </c>
      <c r="O87" s="41"/>
      <c r="P87" s="200">
        <f>O87*H87</f>
        <v>0</v>
      </c>
      <c r="Q87" s="200">
        <v>0</v>
      </c>
      <c r="R87" s="200">
        <f>Q87*H87</f>
        <v>0</v>
      </c>
      <c r="S87" s="200">
        <v>0</v>
      </c>
      <c r="T87" s="201">
        <f>S87*H87</f>
        <v>0</v>
      </c>
      <c r="AR87" s="23" t="s">
        <v>175</v>
      </c>
      <c r="AT87" s="23" t="s">
        <v>170</v>
      </c>
      <c r="AU87" s="23" t="s">
        <v>79</v>
      </c>
      <c r="AY87" s="23" t="s">
        <v>168</v>
      </c>
      <c r="BE87" s="202">
        <f>IF(N87="základní",J87,0)</f>
        <v>0</v>
      </c>
      <c r="BF87" s="202">
        <f>IF(N87="snížená",J87,0)</f>
        <v>0</v>
      </c>
      <c r="BG87" s="202">
        <f>IF(N87="zákl. přenesená",J87,0)</f>
        <v>0</v>
      </c>
      <c r="BH87" s="202">
        <f>IF(N87="sníž. přenesená",J87,0)</f>
        <v>0</v>
      </c>
      <c r="BI87" s="202">
        <f>IF(N87="nulová",J87,0)</f>
        <v>0</v>
      </c>
      <c r="BJ87" s="23" t="s">
        <v>79</v>
      </c>
      <c r="BK87" s="202">
        <f>ROUND(I87*H87,2)</f>
        <v>0</v>
      </c>
      <c r="BL87" s="23" t="s">
        <v>175</v>
      </c>
      <c r="BM87" s="23" t="s">
        <v>1037</v>
      </c>
    </row>
    <row r="88" spans="2:65" s="1" customFormat="1" ht="16.5" customHeight="1">
      <c r="B88" s="40"/>
      <c r="C88" s="191" t="s">
        <v>185</v>
      </c>
      <c r="D88" s="191" t="s">
        <v>170</v>
      </c>
      <c r="E88" s="192" t="s">
        <v>1038</v>
      </c>
      <c r="F88" s="193" t="s">
        <v>1039</v>
      </c>
      <c r="G88" s="194" t="s">
        <v>792</v>
      </c>
      <c r="H88" s="195">
        <v>4</v>
      </c>
      <c r="I88" s="196"/>
      <c r="J88" s="197">
        <f>ROUND(I88*H88,2)</f>
        <v>0</v>
      </c>
      <c r="K88" s="193" t="s">
        <v>21</v>
      </c>
      <c r="L88" s="60"/>
      <c r="M88" s="198" t="s">
        <v>21</v>
      </c>
      <c r="N88" s="199" t="s">
        <v>42</v>
      </c>
      <c r="O88" s="41"/>
      <c r="P88" s="200">
        <f>O88*H88</f>
        <v>0</v>
      </c>
      <c r="Q88" s="200">
        <v>0</v>
      </c>
      <c r="R88" s="200">
        <f>Q88*H88</f>
        <v>0</v>
      </c>
      <c r="S88" s="200">
        <v>0</v>
      </c>
      <c r="T88" s="201">
        <f>S88*H88</f>
        <v>0</v>
      </c>
      <c r="AR88" s="23" t="s">
        <v>175</v>
      </c>
      <c r="AT88" s="23" t="s">
        <v>170</v>
      </c>
      <c r="AU88" s="23" t="s">
        <v>79</v>
      </c>
      <c r="AY88" s="23" t="s">
        <v>168</v>
      </c>
      <c r="BE88" s="202">
        <f>IF(N88="základní",J88,0)</f>
        <v>0</v>
      </c>
      <c r="BF88" s="202">
        <f>IF(N88="snížená",J88,0)</f>
        <v>0</v>
      </c>
      <c r="BG88" s="202">
        <f>IF(N88="zákl. přenesená",J88,0)</f>
        <v>0</v>
      </c>
      <c r="BH88" s="202">
        <f>IF(N88="sníž. přenesená",J88,0)</f>
        <v>0</v>
      </c>
      <c r="BI88" s="202">
        <f>IF(N88="nulová",J88,0)</f>
        <v>0</v>
      </c>
      <c r="BJ88" s="23" t="s">
        <v>79</v>
      </c>
      <c r="BK88" s="202">
        <f>ROUND(I88*H88,2)</f>
        <v>0</v>
      </c>
      <c r="BL88" s="23" t="s">
        <v>175</v>
      </c>
      <c r="BM88" s="23" t="s">
        <v>1040</v>
      </c>
    </row>
    <row r="89" spans="2:65" s="1" customFormat="1" ht="16.5" customHeight="1">
      <c r="B89" s="40"/>
      <c r="C89" s="191" t="s">
        <v>175</v>
      </c>
      <c r="D89" s="191" t="s">
        <v>170</v>
      </c>
      <c r="E89" s="192" t="s">
        <v>1041</v>
      </c>
      <c r="F89" s="193" t="s">
        <v>1042</v>
      </c>
      <c r="G89" s="194" t="s">
        <v>195</v>
      </c>
      <c r="H89" s="195">
        <v>499</v>
      </c>
      <c r="I89" s="196"/>
      <c r="J89" s="197">
        <f>ROUND(I89*H89,2)</f>
        <v>0</v>
      </c>
      <c r="K89" s="193" t="s">
        <v>21</v>
      </c>
      <c r="L89" s="60"/>
      <c r="M89" s="198" t="s">
        <v>21</v>
      </c>
      <c r="N89" s="199" t="s">
        <v>42</v>
      </c>
      <c r="O89" s="41"/>
      <c r="P89" s="200">
        <f>O89*H89</f>
        <v>0</v>
      </c>
      <c r="Q89" s="200">
        <v>0</v>
      </c>
      <c r="R89" s="200">
        <f>Q89*H89</f>
        <v>0</v>
      </c>
      <c r="S89" s="200">
        <v>0</v>
      </c>
      <c r="T89" s="201">
        <f>S89*H89</f>
        <v>0</v>
      </c>
      <c r="AR89" s="23" t="s">
        <v>175</v>
      </c>
      <c r="AT89" s="23" t="s">
        <v>170</v>
      </c>
      <c r="AU89" s="23" t="s">
        <v>79</v>
      </c>
      <c r="AY89" s="23" t="s">
        <v>168</v>
      </c>
      <c r="BE89" s="202">
        <f>IF(N89="základní",J89,0)</f>
        <v>0</v>
      </c>
      <c r="BF89" s="202">
        <f>IF(N89="snížená",J89,0)</f>
        <v>0</v>
      </c>
      <c r="BG89" s="202">
        <f>IF(N89="zákl. přenesená",J89,0)</f>
        <v>0</v>
      </c>
      <c r="BH89" s="202">
        <f>IF(N89="sníž. přenesená",J89,0)</f>
        <v>0</v>
      </c>
      <c r="BI89" s="202">
        <f>IF(N89="nulová",J89,0)</f>
        <v>0</v>
      </c>
      <c r="BJ89" s="23" t="s">
        <v>79</v>
      </c>
      <c r="BK89" s="202">
        <f>ROUND(I89*H89,2)</f>
        <v>0</v>
      </c>
      <c r="BL89" s="23" t="s">
        <v>175</v>
      </c>
      <c r="BM89" s="23" t="s">
        <v>1043</v>
      </c>
    </row>
    <row r="90" spans="2:65" s="10" customFormat="1" ht="37.35" customHeight="1">
      <c r="B90" s="175"/>
      <c r="C90" s="176"/>
      <c r="D90" s="177" t="s">
        <v>70</v>
      </c>
      <c r="E90" s="178" t="s">
        <v>81</v>
      </c>
      <c r="F90" s="178" t="s">
        <v>169</v>
      </c>
      <c r="G90" s="176"/>
      <c r="H90" s="176"/>
      <c r="I90" s="179"/>
      <c r="J90" s="180">
        <f>BK90</f>
        <v>0</v>
      </c>
      <c r="K90" s="176"/>
      <c r="L90" s="181"/>
      <c r="M90" s="182"/>
      <c r="N90" s="183"/>
      <c r="O90" s="183"/>
      <c r="P90" s="184">
        <f>SUM(P91:P107)</f>
        <v>0</v>
      </c>
      <c r="Q90" s="183"/>
      <c r="R90" s="184">
        <f>SUM(R91:R107)</f>
        <v>0</v>
      </c>
      <c r="S90" s="183"/>
      <c r="T90" s="185">
        <f>SUM(T91:T107)</f>
        <v>0</v>
      </c>
      <c r="AR90" s="186" t="s">
        <v>79</v>
      </c>
      <c r="AT90" s="187" t="s">
        <v>70</v>
      </c>
      <c r="AU90" s="187" t="s">
        <v>71</v>
      </c>
      <c r="AY90" s="186" t="s">
        <v>168</v>
      </c>
      <c r="BK90" s="188">
        <f>SUM(BK91:BK107)</f>
        <v>0</v>
      </c>
    </row>
    <row r="91" spans="2:65" s="1" customFormat="1" ht="16.5" customHeight="1">
      <c r="B91" s="40"/>
      <c r="C91" s="191" t="s">
        <v>192</v>
      </c>
      <c r="D91" s="191" t="s">
        <v>170</v>
      </c>
      <c r="E91" s="192" t="s">
        <v>1044</v>
      </c>
      <c r="F91" s="193" t="s">
        <v>1045</v>
      </c>
      <c r="G91" s="194" t="s">
        <v>1046</v>
      </c>
      <c r="H91" s="195">
        <v>1</v>
      </c>
      <c r="I91" s="196"/>
      <c r="J91" s="197">
        <f t="shared" ref="J91:J107" si="0">ROUND(I91*H91,2)</f>
        <v>0</v>
      </c>
      <c r="K91" s="193" t="s">
        <v>21</v>
      </c>
      <c r="L91" s="60"/>
      <c r="M91" s="198" t="s">
        <v>21</v>
      </c>
      <c r="N91" s="199" t="s">
        <v>42</v>
      </c>
      <c r="O91" s="41"/>
      <c r="P91" s="200">
        <f t="shared" ref="P91:P107" si="1">O91*H91</f>
        <v>0</v>
      </c>
      <c r="Q91" s="200">
        <v>0</v>
      </c>
      <c r="R91" s="200">
        <f t="shared" ref="R91:R107" si="2">Q91*H91</f>
        <v>0</v>
      </c>
      <c r="S91" s="200">
        <v>0</v>
      </c>
      <c r="T91" s="201">
        <f t="shared" ref="T91:T107" si="3">S91*H91</f>
        <v>0</v>
      </c>
      <c r="AR91" s="23" t="s">
        <v>175</v>
      </c>
      <c r="AT91" s="23" t="s">
        <v>170</v>
      </c>
      <c r="AU91" s="23" t="s">
        <v>79</v>
      </c>
      <c r="AY91" s="23" t="s">
        <v>168</v>
      </c>
      <c r="BE91" s="202">
        <f t="shared" ref="BE91:BE107" si="4">IF(N91="základní",J91,0)</f>
        <v>0</v>
      </c>
      <c r="BF91" s="202">
        <f t="shared" ref="BF91:BF107" si="5">IF(N91="snížená",J91,0)</f>
        <v>0</v>
      </c>
      <c r="BG91" s="202">
        <f t="shared" ref="BG91:BG107" si="6">IF(N91="zákl. přenesená",J91,0)</f>
        <v>0</v>
      </c>
      <c r="BH91" s="202">
        <f t="shared" ref="BH91:BH107" si="7">IF(N91="sníž. přenesená",J91,0)</f>
        <v>0</v>
      </c>
      <c r="BI91" s="202">
        <f t="shared" ref="BI91:BI107" si="8">IF(N91="nulová",J91,0)</f>
        <v>0</v>
      </c>
      <c r="BJ91" s="23" t="s">
        <v>79</v>
      </c>
      <c r="BK91" s="202">
        <f t="shared" ref="BK91:BK107" si="9">ROUND(I91*H91,2)</f>
        <v>0</v>
      </c>
      <c r="BL91" s="23" t="s">
        <v>175</v>
      </c>
      <c r="BM91" s="23" t="s">
        <v>1047</v>
      </c>
    </row>
    <row r="92" spans="2:65" s="1" customFormat="1" ht="16.5" customHeight="1">
      <c r="B92" s="40"/>
      <c r="C92" s="191" t="s">
        <v>198</v>
      </c>
      <c r="D92" s="191" t="s">
        <v>170</v>
      </c>
      <c r="E92" s="192" t="s">
        <v>1048</v>
      </c>
      <c r="F92" s="193" t="s">
        <v>1049</v>
      </c>
      <c r="G92" s="194" t="s">
        <v>195</v>
      </c>
      <c r="H92" s="195">
        <v>300</v>
      </c>
      <c r="I92" s="196"/>
      <c r="J92" s="197">
        <f t="shared" si="0"/>
        <v>0</v>
      </c>
      <c r="K92" s="193" t="s">
        <v>21</v>
      </c>
      <c r="L92" s="60"/>
      <c r="M92" s="198" t="s">
        <v>21</v>
      </c>
      <c r="N92" s="199" t="s">
        <v>42</v>
      </c>
      <c r="O92" s="41"/>
      <c r="P92" s="200">
        <f t="shared" si="1"/>
        <v>0</v>
      </c>
      <c r="Q92" s="200">
        <v>0</v>
      </c>
      <c r="R92" s="200">
        <f t="shared" si="2"/>
        <v>0</v>
      </c>
      <c r="S92" s="200">
        <v>0</v>
      </c>
      <c r="T92" s="201">
        <f t="shared" si="3"/>
        <v>0</v>
      </c>
      <c r="AR92" s="23" t="s">
        <v>175</v>
      </c>
      <c r="AT92" s="23" t="s">
        <v>170</v>
      </c>
      <c r="AU92" s="23" t="s">
        <v>79</v>
      </c>
      <c r="AY92" s="23" t="s">
        <v>168</v>
      </c>
      <c r="BE92" s="202">
        <f t="shared" si="4"/>
        <v>0</v>
      </c>
      <c r="BF92" s="202">
        <f t="shared" si="5"/>
        <v>0</v>
      </c>
      <c r="BG92" s="202">
        <f t="shared" si="6"/>
        <v>0</v>
      </c>
      <c r="BH92" s="202">
        <f t="shared" si="7"/>
        <v>0</v>
      </c>
      <c r="BI92" s="202">
        <f t="shared" si="8"/>
        <v>0</v>
      </c>
      <c r="BJ92" s="23" t="s">
        <v>79</v>
      </c>
      <c r="BK92" s="202">
        <f t="shared" si="9"/>
        <v>0</v>
      </c>
      <c r="BL92" s="23" t="s">
        <v>175</v>
      </c>
      <c r="BM92" s="23" t="s">
        <v>1050</v>
      </c>
    </row>
    <row r="93" spans="2:65" s="1" customFormat="1" ht="16.5" customHeight="1">
      <c r="B93" s="40"/>
      <c r="C93" s="191" t="s">
        <v>202</v>
      </c>
      <c r="D93" s="191" t="s">
        <v>170</v>
      </c>
      <c r="E93" s="192" t="s">
        <v>1051</v>
      </c>
      <c r="F93" s="193" t="s">
        <v>1052</v>
      </c>
      <c r="G93" s="194" t="s">
        <v>195</v>
      </c>
      <c r="H93" s="195">
        <v>16.5</v>
      </c>
      <c r="I93" s="196"/>
      <c r="J93" s="197">
        <f t="shared" si="0"/>
        <v>0</v>
      </c>
      <c r="K93" s="193" t="s">
        <v>21</v>
      </c>
      <c r="L93" s="60"/>
      <c r="M93" s="198" t="s">
        <v>21</v>
      </c>
      <c r="N93" s="199" t="s">
        <v>42</v>
      </c>
      <c r="O93" s="41"/>
      <c r="P93" s="200">
        <f t="shared" si="1"/>
        <v>0</v>
      </c>
      <c r="Q93" s="200">
        <v>0</v>
      </c>
      <c r="R93" s="200">
        <f t="shared" si="2"/>
        <v>0</v>
      </c>
      <c r="S93" s="200">
        <v>0</v>
      </c>
      <c r="T93" s="201">
        <f t="shared" si="3"/>
        <v>0</v>
      </c>
      <c r="AR93" s="23" t="s">
        <v>175</v>
      </c>
      <c r="AT93" s="23" t="s">
        <v>170</v>
      </c>
      <c r="AU93" s="23" t="s">
        <v>79</v>
      </c>
      <c r="AY93" s="23" t="s">
        <v>168</v>
      </c>
      <c r="BE93" s="202">
        <f t="shared" si="4"/>
        <v>0</v>
      </c>
      <c r="BF93" s="202">
        <f t="shared" si="5"/>
        <v>0</v>
      </c>
      <c r="BG93" s="202">
        <f t="shared" si="6"/>
        <v>0</v>
      </c>
      <c r="BH93" s="202">
        <f t="shared" si="7"/>
        <v>0</v>
      </c>
      <c r="BI93" s="202">
        <f t="shared" si="8"/>
        <v>0</v>
      </c>
      <c r="BJ93" s="23" t="s">
        <v>79</v>
      </c>
      <c r="BK93" s="202">
        <f t="shared" si="9"/>
        <v>0</v>
      </c>
      <c r="BL93" s="23" t="s">
        <v>175</v>
      </c>
      <c r="BM93" s="23" t="s">
        <v>1053</v>
      </c>
    </row>
    <row r="94" spans="2:65" s="1" customFormat="1" ht="16.5" customHeight="1">
      <c r="B94" s="40"/>
      <c r="C94" s="191" t="s">
        <v>208</v>
      </c>
      <c r="D94" s="191" t="s">
        <v>170</v>
      </c>
      <c r="E94" s="192" t="s">
        <v>1054</v>
      </c>
      <c r="F94" s="193" t="s">
        <v>1036</v>
      </c>
      <c r="G94" s="194" t="s">
        <v>195</v>
      </c>
      <c r="H94" s="195">
        <v>300</v>
      </c>
      <c r="I94" s="196"/>
      <c r="J94" s="197">
        <f t="shared" si="0"/>
        <v>0</v>
      </c>
      <c r="K94" s="193" t="s">
        <v>21</v>
      </c>
      <c r="L94" s="60"/>
      <c r="M94" s="198" t="s">
        <v>21</v>
      </c>
      <c r="N94" s="199" t="s">
        <v>42</v>
      </c>
      <c r="O94" s="41"/>
      <c r="P94" s="200">
        <f t="shared" si="1"/>
        <v>0</v>
      </c>
      <c r="Q94" s="200">
        <v>0</v>
      </c>
      <c r="R94" s="200">
        <f t="shared" si="2"/>
        <v>0</v>
      </c>
      <c r="S94" s="200">
        <v>0</v>
      </c>
      <c r="T94" s="201">
        <f t="shared" si="3"/>
        <v>0</v>
      </c>
      <c r="AR94" s="23" t="s">
        <v>175</v>
      </c>
      <c r="AT94" s="23" t="s">
        <v>170</v>
      </c>
      <c r="AU94" s="23" t="s">
        <v>79</v>
      </c>
      <c r="AY94" s="23" t="s">
        <v>168</v>
      </c>
      <c r="BE94" s="202">
        <f t="shared" si="4"/>
        <v>0</v>
      </c>
      <c r="BF94" s="202">
        <f t="shared" si="5"/>
        <v>0</v>
      </c>
      <c r="BG94" s="202">
        <f t="shared" si="6"/>
        <v>0</v>
      </c>
      <c r="BH94" s="202">
        <f t="shared" si="7"/>
        <v>0</v>
      </c>
      <c r="BI94" s="202">
        <f t="shared" si="8"/>
        <v>0</v>
      </c>
      <c r="BJ94" s="23" t="s">
        <v>79</v>
      </c>
      <c r="BK94" s="202">
        <f t="shared" si="9"/>
        <v>0</v>
      </c>
      <c r="BL94" s="23" t="s">
        <v>175</v>
      </c>
      <c r="BM94" s="23" t="s">
        <v>1055</v>
      </c>
    </row>
    <row r="95" spans="2:65" s="1" customFormat="1" ht="16.5" customHeight="1">
      <c r="B95" s="40"/>
      <c r="C95" s="191" t="s">
        <v>212</v>
      </c>
      <c r="D95" s="191" t="s">
        <v>170</v>
      </c>
      <c r="E95" s="192" t="s">
        <v>1056</v>
      </c>
      <c r="F95" s="193" t="s">
        <v>1057</v>
      </c>
      <c r="G95" s="194" t="s">
        <v>205</v>
      </c>
      <c r="H95" s="195">
        <v>101.6</v>
      </c>
      <c r="I95" s="196"/>
      <c r="J95" s="197">
        <f t="shared" si="0"/>
        <v>0</v>
      </c>
      <c r="K95" s="193" t="s">
        <v>21</v>
      </c>
      <c r="L95" s="60"/>
      <c r="M95" s="198" t="s">
        <v>21</v>
      </c>
      <c r="N95" s="199" t="s">
        <v>42</v>
      </c>
      <c r="O95" s="41"/>
      <c r="P95" s="200">
        <f t="shared" si="1"/>
        <v>0</v>
      </c>
      <c r="Q95" s="200">
        <v>0</v>
      </c>
      <c r="R95" s="200">
        <f t="shared" si="2"/>
        <v>0</v>
      </c>
      <c r="S95" s="200">
        <v>0</v>
      </c>
      <c r="T95" s="201">
        <f t="shared" si="3"/>
        <v>0</v>
      </c>
      <c r="AR95" s="23" t="s">
        <v>175</v>
      </c>
      <c r="AT95" s="23" t="s">
        <v>170</v>
      </c>
      <c r="AU95" s="23" t="s">
        <v>79</v>
      </c>
      <c r="AY95" s="23" t="s">
        <v>168</v>
      </c>
      <c r="BE95" s="202">
        <f t="shared" si="4"/>
        <v>0</v>
      </c>
      <c r="BF95" s="202">
        <f t="shared" si="5"/>
        <v>0</v>
      </c>
      <c r="BG95" s="202">
        <f t="shared" si="6"/>
        <v>0</v>
      </c>
      <c r="BH95" s="202">
        <f t="shared" si="7"/>
        <v>0</v>
      </c>
      <c r="BI95" s="202">
        <f t="shared" si="8"/>
        <v>0</v>
      </c>
      <c r="BJ95" s="23" t="s">
        <v>79</v>
      </c>
      <c r="BK95" s="202">
        <f t="shared" si="9"/>
        <v>0</v>
      </c>
      <c r="BL95" s="23" t="s">
        <v>175</v>
      </c>
      <c r="BM95" s="23" t="s">
        <v>1058</v>
      </c>
    </row>
    <row r="96" spans="2:65" s="1" customFormat="1" ht="16.5" customHeight="1">
      <c r="B96" s="40"/>
      <c r="C96" s="191" t="s">
        <v>217</v>
      </c>
      <c r="D96" s="191" t="s">
        <v>170</v>
      </c>
      <c r="E96" s="192" t="s">
        <v>1059</v>
      </c>
      <c r="F96" s="193" t="s">
        <v>1060</v>
      </c>
      <c r="G96" s="194" t="s">
        <v>205</v>
      </c>
      <c r="H96" s="195">
        <v>35</v>
      </c>
      <c r="I96" s="196"/>
      <c r="J96" s="197">
        <f t="shared" si="0"/>
        <v>0</v>
      </c>
      <c r="K96" s="193" t="s">
        <v>21</v>
      </c>
      <c r="L96" s="60"/>
      <c r="M96" s="198" t="s">
        <v>21</v>
      </c>
      <c r="N96" s="199" t="s">
        <v>42</v>
      </c>
      <c r="O96" s="41"/>
      <c r="P96" s="200">
        <f t="shared" si="1"/>
        <v>0</v>
      </c>
      <c r="Q96" s="200">
        <v>0</v>
      </c>
      <c r="R96" s="200">
        <f t="shared" si="2"/>
        <v>0</v>
      </c>
      <c r="S96" s="200">
        <v>0</v>
      </c>
      <c r="T96" s="201">
        <f t="shared" si="3"/>
        <v>0</v>
      </c>
      <c r="AR96" s="23" t="s">
        <v>175</v>
      </c>
      <c r="AT96" s="23" t="s">
        <v>170</v>
      </c>
      <c r="AU96" s="23" t="s">
        <v>79</v>
      </c>
      <c r="AY96" s="23" t="s">
        <v>168</v>
      </c>
      <c r="BE96" s="202">
        <f t="shared" si="4"/>
        <v>0</v>
      </c>
      <c r="BF96" s="202">
        <f t="shared" si="5"/>
        <v>0</v>
      </c>
      <c r="BG96" s="202">
        <f t="shared" si="6"/>
        <v>0</v>
      </c>
      <c r="BH96" s="202">
        <f t="shared" si="7"/>
        <v>0</v>
      </c>
      <c r="BI96" s="202">
        <f t="shared" si="8"/>
        <v>0</v>
      </c>
      <c r="BJ96" s="23" t="s">
        <v>79</v>
      </c>
      <c r="BK96" s="202">
        <f t="shared" si="9"/>
        <v>0</v>
      </c>
      <c r="BL96" s="23" t="s">
        <v>175</v>
      </c>
      <c r="BM96" s="23" t="s">
        <v>1061</v>
      </c>
    </row>
    <row r="97" spans="2:65" s="1" customFormat="1" ht="16.5" customHeight="1">
      <c r="B97" s="40"/>
      <c r="C97" s="191" t="s">
        <v>222</v>
      </c>
      <c r="D97" s="191" t="s">
        <v>170</v>
      </c>
      <c r="E97" s="192" t="s">
        <v>1062</v>
      </c>
      <c r="F97" s="193" t="s">
        <v>1063</v>
      </c>
      <c r="G97" s="194" t="s">
        <v>205</v>
      </c>
      <c r="H97" s="195">
        <v>35</v>
      </c>
      <c r="I97" s="196"/>
      <c r="J97" s="197">
        <f t="shared" si="0"/>
        <v>0</v>
      </c>
      <c r="K97" s="193" t="s">
        <v>21</v>
      </c>
      <c r="L97" s="60"/>
      <c r="M97" s="198" t="s">
        <v>21</v>
      </c>
      <c r="N97" s="199" t="s">
        <v>42</v>
      </c>
      <c r="O97" s="41"/>
      <c r="P97" s="200">
        <f t="shared" si="1"/>
        <v>0</v>
      </c>
      <c r="Q97" s="200">
        <v>0</v>
      </c>
      <c r="R97" s="200">
        <f t="shared" si="2"/>
        <v>0</v>
      </c>
      <c r="S97" s="200">
        <v>0</v>
      </c>
      <c r="T97" s="201">
        <f t="shared" si="3"/>
        <v>0</v>
      </c>
      <c r="AR97" s="23" t="s">
        <v>175</v>
      </c>
      <c r="AT97" s="23" t="s">
        <v>170</v>
      </c>
      <c r="AU97" s="23" t="s">
        <v>79</v>
      </c>
      <c r="AY97" s="23" t="s">
        <v>168</v>
      </c>
      <c r="BE97" s="202">
        <f t="shared" si="4"/>
        <v>0</v>
      </c>
      <c r="BF97" s="202">
        <f t="shared" si="5"/>
        <v>0</v>
      </c>
      <c r="BG97" s="202">
        <f t="shared" si="6"/>
        <v>0</v>
      </c>
      <c r="BH97" s="202">
        <f t="shared" si="7"/>
        <v>0</v>
      </c>
      <c r="BI97" s="202">
        <f t="shared" si="8"/>
        <v>0</v>
      </c>
      <c r="BJ97" s="23" t="s">
        <v>79</v>
      </c>
      <c r="BK97" s="202">
        <f t="shared" si="9"/>
        <v>0</v>
      </c>
      <c r="BL97" s="23" t="s">
        <v>175</v>
      </c>
      <c r="BM97" s="23" t="s">
        <v>1064</v>
      </c>
    </row>
    <row r="98" spans="2:65" s="1" customFormat="1" ht="16.5" customHeight="1">
      <c r="B98" s="40"/>
      <c r="C98" s="191" t="s">
        <v>227</v>
      </c>
      <c r="D98" s="191" t="s">
        <v>170</v>
      </c>
      <c r="E98" s="192" t="s">
        <v>1065</v>
      </c>
      <c r="F98" s="193" t="s">
        <v>1066</v>
      </c>
      <c r="G98" s="194" t="s">
        <v>205</v>
      </c>
      <c r="H98" s="195">
        <v>35</v>
      </c>
      <c r="I98" s="196"/>
      <c r="J98" s="197">
        <f t="shared" si="0"/>
        <v>0</v>
      </c>
      <c r="K98" s="193" t="s">
        <v>21</v>
      </c>
      <c r="L98" s="60"/>
      <c r="M98" s="198" t="s">
        <v>21</v>
      </c>
      <c r="N98" s="199" t="s">
        <v>42</v>
      </c>
      <c r="O98" s="41"/>
      <c r="P98" s="200">
        <f t="shared" si="1"/>
        <v>0</v>
      </c>
      <c r="Q98" s="200">
        <v>0</v>
      </c>
      <c r="R98" s="200">
        <f t="shared" si="2"/>
        <v>0</v>
      </c>
      <c r="S98" s="200">
        <v>0</v>
      </c>
      <c r="T98" s="201">
        <f t="shared" si="3"/>
        <v>0</v>
      </c>
      <c r="AR98" s="23" t="s">
        <v>175</v>
      </c>
      <c r="AT98" s="23" t="s">
        <v>170</v>
      </c>
      <c r="AU98" s="23" t="s">
        <v>79</v>
      </c>
      <c r="AY98" s="23" t="s">
        <v>168</v>
      </c>
      <c r="BE98" s="202">
        <f t="shared" si="4"/>
        <v>0</v>
      </c>
      <c r="BF98" s="202">
        <f t="shared" si="5"/>
        <v>0</v>
      </c>
      <c r="BG98" s="202">
        <f t="shared" si="6"/>
        <v>0</v>
      </c>
      <c r="BH98" s="202">
        <f t="shared" si="7"/>
        <v>0</v>
      </c>
      <c r="BI98" s="202">
        <f t="shared" si="8"/>
        <v>0</v>
      </c>
      <c r="BJ98" s="23" t="s">
        <v>79</v>
      </c>
      <c r="BK98" s="202">
        <f t="shared" si="9"/>
        <v>0</v>
      </c>
      <c r="BL98" s="23" t="s">
        <v>175</v>
      </c>
      <c r="BM98" s="23" t="s">
        <v>1067</v>
      </c>
    </row>
    <row r="99" spans="2:65" s="1" customFormat="1" ht="16.5" customHeight="1">
      <c r="B99" s="40"/>
      <c r="C99" s="191" t="s">
        <v>232</v>
      </c>
      <c r="D99" s="191" t="s">
        <v>170</v>
      </c>
      <c r="E99" s="192" t="s">
        <v>1068</v>
      </c>
      <c r="F99" s="193" t="s">
        <v>1069</v>
      </c>
      <c r="G99" s="194" t="s">
        <v>792</v>
      </c>
      <c r="H99" s="195">
        <v>28</v>
      </c>
      <c r="I99" s="196"/>
      <c r="J99" s="197">
        <f t="shared" si="0"/>
        <v>0</v>
      </c>
      <c r="K99" s="193" t="s">
        <v>21</v>
      </c>
      <c r="L99" s="60"/>
      <c r="M99" s="198" t="s">
        <v>21</v>
      </c>
      <c r="N99" s="199" t="s">
        <v>42</v>
      </c>
      <c r="O99" s="41"/>
      <c r="P99" s="200">
        <f t="shared" si="1"/>
        <v>0</v>
      </c>
      <c r="Q99" s="200">
        <v>0</v>
      </c>
      <c r="R99" s="200">
        <f t="shared" si="2"/>
        <v>0</v>
      </c>
      <c r="S99" s="200">
        <v>0</v>
      </c>
      <c r="T99" s="201">
        <f t="shared" si="3"/>
        <v>0</v>
      </c>
      <c r="AR99" s="23" t="s">
        <v>175</v>
      </c>
      <c r="AT99" s="23" t="s">
        <v>170</v>
      </c>
      <c r="AU99" s="23" t="s">
        <v>79</v>
      </c>
      <c r="AY99" s="23" t="s">
        <v>168</v>
      </c>
      <c r="BE99" s="202">
        <f t="shared" si="4"/>
        <v>0</v>
      </c>
      <c r="BF99" s="202">
        <f t="shared" si="5"/>
        <v>0</v>
      </c>
      <c r="BG99" s="202">
        <f t="shared" si="6"/>
        <v>0</v>
      </c>
      <c r="BH99" s="202">
        <f t="shared" si="7"/>
        <v>0</v>
      </c>
      <c r="BI99" s="202">
        <f t="shared" si="8"/>
        <v>0</v>
      </c>
      <c r="BJ99" s="23" t="s">
        <v>79</v>
      </c>
      <c r="BK99" s="202">
        <f t="shared" si="9"/>
        <v>0</v>
      </c>
      <c r="BL99" s="23" t="s">
        <v>175</v>
      </c>
      <c r="BM99" s="23" t="s">
        <v>1070</v>
      </c>
    </row>
    <row r="100" spans="2:65" s="1" customFormat="1" ht="16.5" customHeight="1">
      <c r="B100" s="40"/>
      <c r="C100" s="191" t="s">
        <v>239</v>
      </c>
      <c r="D100" s="191" t="s">
        <v>170</v>
      </c>
      <c r="E100" s="192" t="s">
        <v>1071</v>
      </c>
      <c r="F100" s="193" t="s">
        <v>1072</v>
      </c>
      <c r="G100" s="194" t="s">
        <v>195</v>
      </c>
      <c r="H100" s="195">
        <v>50</v>
      </c>
      <c r="I100" s="196"/>
      <c r="J100" s="197">
        <f t="shared" si="0"/>
        <v>0</v>
      </c>
      <c r="K100" s="193" t="s">
        <v>21</v>
      </c>
      <c r="L100" s="60"/>
      <c r="M100" s="198" t="s">
        <v>21</v>
      </c>
      <c r="N100" s="199" t="s">
        <v>42</v>
      </c>
      <c r="O100" s="41"/>
      <c r="P100" s="200">
        <f t="shared" si="1"/>
        <v>0</v>
      </c>
      <c r="Q100" s="200">
        <v>0</v>
      </c>
      <c r="R100" s="200">
        <f t="shared" si="2"/>
        <v>0</v>
      </c>
      <c r="S100" s="200">
        <v>0</v>
      </c>
      <c r="T100" s="201">
        <f t="shared" si="3"/>
        <v>0</v>
      </c>
      <c r="AR100" s="23" t="s">
        <v>175</v>
      </c>
      <c r="AT100" s="23" t="s">
        <v>170</v>
      </c>
      <c r="AU100" s="23" t="s">
        <v>79</v>
      </c>
      <c r="AY100" s="23" t="s">
        <v>168</v>
      </c>
      <c r="BE100" s="202">
        <f t="shared" si="4"/>
        <v>0</v>
      </c>
      <c r="BF100" s="202">
        <f t="shared" si="5"/>
        <v>0</v>
      </c>
      <c r="BG100" s="202">
        <f t="shared" si="6"/>
        <v>0</v>
      </c>
      <c r="BH100" s="202">
        <f t="shared" si="7"/>
        <v>0</v>
      </c>
      <c r="BI100" s="202">
        <f t="shared" si="8"/>
        <v>0</v>
      </c>
      <c r="BJ100" s="23" t="s">
        <v>79</v>
      </c>
      <c r="BK100" s="202">
        <f t="shared" si="9"/>
        <v>0</v>
      </c>
      <c r="BL100" s="23" t="s">
        <v>175</v>
      </c>
      <c r="BM100" s="23" t="s">
        <v>1073</v>
      </c>
    </row>
    <row r="101" spans="2:65" s="1" customFormat="1" ht="16.5" customHeight="1">
      <c r="B101" s="40"/>
      <c r="C101" s="191" t="s">
        <v>10</v>
      </c>
      <c r="D101" s="191" t="s">
        <v>170</v>
      </c>
      <c r="E101" s="192" t="s">
        <v>1074</v>
      </c>
      <c r="F101" s="193" t="s">
        <v>1075</v>
      </c>
      <c r="G101" s="194" t="s">
        <v>205</v>
      </c>
      <c r="H101" s="195">
        <v>16.5</v>
      </c>
      <c r="I101" s="196"/>
      <c r="J101" s="197">
        <f t="shared" si="0"/>
        <v>0</v>
      </c>
      <c r="K101" s="193" t="s">
        <v>21</v>
      </c>
      <c r="L101" s="60"/>
      <c r="M101" s="198" t="s">
        <v>21</v>
      </c>
      <c r="N101" s="199" t="s">
        <v>42</v>
      </c>
      <c r="O101" s="41"/>
      <c r="P101" s="200">
        <f t="shared" si="1"/>
        <v>0</v>
      </c>
      <c r="Q101" s="200">
        <v>0</v>
      </c>
      <c r="R101" s="200">
        <f t="shared" si="2"/>
        <v>0</v>
      </c>
      <c r="S101" s="200">
        <v>0</v>
      </c>
      <c r="T101" s="201">
        <f t="shared" si="3"/>
        <v>0</v>
      </c>
      <c r="AR101" s="23" t="s">
        <v>175</v>
      </c>
      <c r="AT101" s="23" t="s">
        <v>170</v>
      </c>
      <c r="AU101" s="23" t="s">
        <v>79</v>
      </c>
      <c r="AY101" s="23" t="s">
        <v>168</v>
      </c>
      <c r="BE101" s="202">
        <f t="shared" si="4"/>
        <v>0</v>
      </c>
      <c r="BF101" s="202">
        <f t="shared" si="5"/>
        <v>0</v>
      </c>
      <c r="BG101" s="202">
        <f t="shared" si="6"/>
        <v>0</v>
      </c>
      <c r="BH101" s="202">
        <f t="shared" si="7"/>
        <v>0</v>
      </c>
      <c r="BI101" s="202">
        <f t="shared" si="8"/>
        <v>0</v>
      </c>
      <c r="BJ101" s="23" t="s">
        <v>79</v>
      </c>
      <c r="BK101" s="202">
        <f t="shared" si="9"/>
        <v>0</v>
      </c>
      <c r="BL101" s="23" t="s">
        <v>175</v>
      </c>
      <c r="BM101" s="23" t="s">
        <v>1076</v>
      </c>
    </row>
    <row r="102" spans="2:65" s="1" customFormat="1" ht="16.5" customHeight="1">
      <c r="B102" s="40"/>
      <c r="C102" s="191" t="s">
        <v>427</v>
      </c>
      <c r="D102" s="191" t="s">
        <v>170</v>
      </c>
      <c r="E102" s="192" t="s">
        <v>1077</v>
      </c>
      <c r="F102" s="193" t="s">
        <v>1078</v>
      </c>
      <c r="G102" s="194" t="s">
        <v>195</v>
      </c>
      <c r="H102" s="195">
        <v>300</v>
      </c>
      <c r="I102" s="196"/>
      <c r="J102" s="197">
        <f t="shared" si="0"/>
        <v>0</v>
      </c>
      <c r="K102" s="193" t="s">
        <v>21</v>
      </c>
      <c r="L102" s="60"/>
      <c r="M102" s="198" t="s">
        <v>21</v>
      </c>
      <c r="N102" s="199" t="s">
        <v>42</v>
      </c>
      <c r="O102" s="41"/>
      <c r="P102" s="200">
        <f t="shared" si="1"/>
        <v>0</v>
      </c>
      <c r="Q102" s="200">
        <v>0</v>
      </c>
      <c r="R102" s="200">
        <f t="shared" si="2"/>
        <v>0</v>
      </c>
      <c r="S102" s="200">
        <v>0</v>
      </c>
      <c r="T102" s="201">
        <f t="shared" si="3"/>
        <v>0</v>
      </c>
      <c r="AR102" s="23" t="s">
        <v>175</v>
      </c>
      <c r="AT102" s="23" t="s">
        <v>170</v>
      </c>
      <c r="AU102" s="23" t="s">
        <v>79</v>
      </c>
      <c r="AY102" s="23" t="s">
        <v>168</v>
      </c>
      <c r="BE102" s="202">
        <f t="shared" si="4"/>
        <v>0</v>
      </c>
      <c r="BF102" s="202">
        <f t="shared" si="5"/>
        <v>0</v>
      </c>
      <c r="BG102" s="202">
        <f t="shared" si="6"/>
        <v>0</v>
      </c>
      <c r="BH102" s="202">
        <f t="shared" si="7"/>
        <v>0</v>
      </c>
      <c r="BI102" s="202">
        <f t="shared" si="8"/>
        <v>0</v>
      </c>
      <c r="BJ102" s="23" t="s">
        <v>79</v>
      </c>
      <c r="BK102" s="202">
        <f t="shared" si="9"/>
        <v>0</v>
      </c>
      <c r="BL102" s="23" t="s">
        <v>175</v>
      </c>
      <c r="BM102" s="23" t="s">
        <v>1079</v>
      </c>
    </row>
    <row r="103" spans="2:65" s="1" customFormat="1" ht="16.5" customHeight="1">
      <c r="B103" s="40"/>
      <c r="C103" s="191" t="s">
        <v>254</v>
      </c>
      <c r="D103" s="191" t="s">
        <v>170</v>
      </c>
      <c r="E103" s="192" t="s">
        <v>1080</v>
      </c>
      <c r="F103" s="193" t="s">
        <v>1081</v>
      </c>
      <c r="G103" s="194" t="s">
        <v>792</v>
      </c>
      <c r="H103" s="195">
        <v>4</v>
      </c>
      <c r="I103" s="196"/>
      <c r="J103" s="197">
        <f t="shared" si="0"/>
        <v>0</v>
      </c>
      <c r="K103" s="193" t="s">
        <v>21</v>
      </c>
      <c r="L103" s="60"/>
      <c r="M103" s="198" t="s">
        <v>21</v>
      </c>
      <c r="N103" s="199" t="s">
        <v>42</v>
      </c>
      <c r="O103" s="41"/>
      <c r="P103" s="200">
        <f t="shared" si="1"/>
        <v>0</v>
      </c>
      <c r="Q103" s="200">
        <v>0</v>
      </c>
      <c r="R103" s="200">
        <f t="shared" si="2"/>
        <v>0</v>
      </c>
      <c r="S103" s="200">
        <v>0</v>
      </c>
      <c r="T103" s="201">
        <f t="shared" si="3"/>
        <v>0</v>
      </c>
      <c r="AR103" s="23" t="s">
        <v>175</v>
      </c>
      <c r="AT103" s="23" t="s">
        <v>170</v>
      </c>
      <c r="AU103" s="23" t="s">
        <v>79</v>
      </c>
      <c r="AY103" s="23" t="s">
        <v>168</v>
      </c>
      <c r="BE103" s="202">
        <f t="shared" si="4"/>
        <v>0</v>
      </c>
      <c r="BF103" s="202">
        <f t="shared" si="5"/>
        <v>0</v>
      </c>
      <c r="BG103" s="202">
        <f t="shared" si="6"/>
        <v>0</v>
      </c>
      <c r="BH103" s="202">
        <f t="shared" si="7"/>
        <v>0</v>
      </c>
      <c r="BI103" s="202">
        <f t="shared" si="8"/>
        <v>0</v>
      </c>
      <c r="BJ103" s="23" t="s">
        <v>79</v>
      </c>
      <c r="BK103" s="202">
        <f t="shared" si="9"/>
        <v>0</v>
      </c>
      <c r="BL103" s="23" t="s">
        <v>175</v>
      </c>
      <c r="BM103" s="23" t="s">
        <v>1082</v>
      </c>
    </row>
    <row r="104" spans="2:65" s="1" customFormat="1" ht="16.5" customHeight="1">
      <c r="B104" s="40"/>
      <c r="C104" s="191" t="s">
        <v>259</v>
      </c>
      <c r="D104" s="191" t="s">
        <v>170</v>
      </c>
      <c r="E104" s="192" t="s">
        <v>1083</v>
      </c>
      <c r="F104" s="193" t="s">
        <v>1084</v>
      </c>
      <c r="G104" s="194" t="s">
        <v>792</v>
      </c>
      <c r="H104" s="195">
        <v>4</v>
      </c>
      <c r="I104" s="196"/>
      <c r="J104" s="197">
        <f t="shared" si="0"/>
        <v>0</v>
      </c>
      <c r="K104" s="193" t="s">
        <v>21</v>
      </c>
      <c r="L104" s="60"/>
      <c r="M104" s="198" t="s">
        <v>21</v>
      </c>
      <c r="N104" s="199" t="s">
        <v>42</v>
      </c>
      <c r="O104" s="41"/>
      <c r="P104" s="200">
        <f t="shared" si="1"/>
        <v>0</v>
      </c>
      <c r="Q104" s="200">
        <v>0</v>
      </c>
      <c r="R104" s="200">
        <f t="shared" si="2"/>
        <v>0</v>
      </c>
      <c r="S104" s="200">
        <v>0</v>
      </c>
      <c r="T104" s="201">
        <f t="shared" si="3"/>
        <v>0</v>
      </c>
      <c r="AR104" s="23" t="s">
        <v>175</v>
      </c>
      <c r="AT104" s="23" t="s">
        <v>170</v>
      </c>
      <c r="AU104" s="23" t="s">
        <v>79</v>
      </c>
      <c r="AY104" s="23" t="s">
        <v>168</v>
      </c>
      <c r="BE104" s="202">
        <f t="shared" si="4"/>
        <v>0</v>
      </c>
      <c r="BF104" s="202">
        <f t="shared" si="5"/>
        <v>0</v>
      </c>
      <c r="BG104" s="202">
        <f t="shared" si="6"/>
        <v>0</v>
      </c>
      <c r="BH104" s="202">
        <f t="shared" si="7"/>
        <v>0</v>
      </c>
      <c r="BI104" s="202">
        <f t="shared" si="8"/>
        <v>0</v>
      </c>
      <c r="BJ104" s="23" t="s">
        <v>79</v>
      </c>
      <c r="BK104" s="202">
        <f t="shared" si="9"/>
        <v>0</v>
      </c>
      <c r="BL104" s="23" t="s">
        <v>175</v>
      </c>
      <c r="BM104" s="23" t="s">
        <v>1085</v>
      </c>
    </row>
    <row r="105" spans="2:65" s="1" customFormat="1" ht="16.5" customHeight="1">
      <c r="B105" s="40"/>
      <c r="C105" s="191" t="s">
        <v>265</v>
      </c>
      <c r="D105" s="191" t="s">
        <v>170</v>
      </c>
      <c r="E105" s="192" t="s">
        <v>1086</v>
      </c>
      <c r="F105" s="193" t="s">
        <v>1087</v>
      </c>
      <c r="G105" s="194" t="s">
        <v>195</v>
      </c>
      <c r="H105" s="195">
        <v>52</v>
      </c>
      <c r="I105" s="196"/>
      <c r="J105" s="197">
        <f t="shared" si="0"/>
        <v>0</v>
      </c>
      <c r="K105" s="193" t="s">
        <v>21</v>
      </c>
      <c r="L105" s="60"/>
      <c r="M105" s="198" t="s">
        <v>21</v>
      </c>
      <c r="N105" s="199" t="s">
        <v>42</v>
      </c>
      <c r="O105" s="41"/>
      <c r="P105" s="200">
        <f t="shared" si="1"/>
        <v>0</v>
      </c>
      <c r="Q105" s="200">
        <v>0</v>
      </c>
      <c r="R105" s="200">
        <f t="shared" si="2"/>
        <v>0</v>
      </c>
      <c r="S105" s="200">
        <v>0</v>
      </c>
      <c r="T105" s="201">
        <f t="shared" si="3"/>
        <v>0</v>
      </c>
      <c r="AR105" s="23" t="s">
        <v>175</v>
      </c>
      <c r="AT105" s="23" t="s">
        <v>170</v>
      </c>
      <c r="AU105" s="23" t="s">
        <v>79</v>
      </c>
      <c r="AY105" s="23" t="s">
        <v>168</v>
      </c>
      <c r="BE105" s="202">
        <f t="shared" si="4"/>
        <v>0</v>
      </c>
      <c r="BF105" s="202">
        <f t="shared" si="5"/>
        <v>0</v>
      </c>
      <c r="BG105" s="202">
        <f t="shared" si="6"/>
        <v>0</v>
      </c>
      <c r="BH105" s="202">
        <f t="shared" si="7"/>
        <v>0</v>
      </c>
      <c r="BI105" s="202">
        <f t="shared" si="8"/>
        <v>0</v>
      </c>
      <c r="BJ105" s="23" t="s">
        <v>79</v>
      </c>
      <c r="BK105" s="202">
        <f t="shared" si="9"/>
        <v>0</v>
      </c>
      <c r="BL105" s="23" t="s">
        <v>175</v>
      </c>
      <c r="BM105" s="23" t="s">
        <v>1088</v>
      </c>
    </row>
    <row r="106" spans="2:65" s="1" customFormat="1" ht="16.5" customHeight="1">
      <c r="B106" s="40"/>
      <c r="C106" s="191" t="s">
        <v>270</v>
      </c>
      <c r="D106" s="191" t="s">
        <v>170</v>
      </c>
      <c r="E106" s="192" t="s">
        <v>1089</v>
      </c>
      <c r="F106" s="193" t="s">
        <v>1090</v>
      </c>
      <c r="G106" s="194" t="s">
        <v>205</v>
      </c>
      <c r="H106" s="195">
        <v>4</v>
      </c>
      <c r="I106" s="196"/>
      <c r="J106" s="197">
        <f t="shared" si="0"/>
        <v>0</v>
      </c>
      <c r="K106" s="193" t="s">
        <v>21</v>
      </c>
      <c r="L106" s="60"/>
      <c r="M106" s="198" t="s">
        <v>21</v>
      </c>
      <c r="N106" s="199" t="s">
        <v>42</v>
      </c>
      <c r="O106" s="41"/>
      <c r="P106" s="200">
        <f t="shared" si="1"/>
        <v>0</v>
      </c>
      <c r="Q106" s="200">
        <v>0</v>
      </c>
      <c r="R106" s="200">
        <f t="shared" si="2"/>
        <v>0</v>
      </c>
      <c r="S106" s="200">
        <v>0</v>
      </c>
      <c r="T106" s="201">
        <f t="shared" si="3"/>
        <v>0</v>
      </c>
      <c r="AR106" s="23" t="s">
        <v>175</v>
      </c>
      <c r="AT106" s="23" t="s">
        <v>170</v>
      </c>
      <c r="AU106" s="23" t="s">
        <v>79</v>
      </c>
      <c r="AY106" s="23" t="s">
        <v>168</v>
      </c>
      <c r="BE106" s="202">
        <f t="shared" si="4"/>
        <v>0</v>
      </c>
      <c r="BF106" s="202">
        <f t="shared" si="5"/>
        <v>0</v>
      </c>
      <c r="BG106" s="202">
        <f t="shared" si="6"/>
        <v>0</v>
      </c>
      <c r="BH106" s="202">
        <f t="shared" si="7"/>
        <v>0</v>
      </c>
      <c r="BI106" s="202">
        <f t="shared" si="8"/>
        <v>0</v>
      </c>
      <c r="BJ106" s="23" t="s">
        <v>79</v>
      </c>
      <c r="BK106" s="202">
        <f t="shared" si="9"/>
        <v>0</v>
      </c>
      <c r="BL106" s="23" t="s">
        <v>175</v>
      </c>
      <c r="BM106" s="23" t="s">
        <v>1091</v>
      </c>
    </row>
    <row r="107" spans="2:65" s="1" customFormat="1" ht="16.5" customHeight="1">
      <c r="B107" s="40"/>
      <c r="C107" s="191" t="s">
        <v>9</v>
      </c>
      <c r="D107" s="191" t="s">
        <v>170</v>
      </c>
      <c r="E107" s="192" t="s">
        <v>1092</v>
      </c>
      <c r="F107" s="193" t="s">
        <v>1093</v>
      </c>
      <c r="G107" s="194" t="s">
        <v>943</v>
      </c>
      <c r="H107" s="195">
        <v>1</v>
      </c>
      <c r="I107" s="196"/>
      <c r="J107" s="197">
        <f t="shared" si="0"/>
        <v>0</v>
      </c>
      <c r="K107" s="193" t="s">
        <v>21</v>
      </c>
      <c r="L107" s="60"/>
      <c r="M107" s="198" t="s">
        <v>21</v>
      </c>
      <c r="N107" s="199" t="s">
        <v>42</v>
      </c>
      <c r="O107" s="41"/>
      <c r="P107" s="200">
        <f t="shared" si="1"/>
        <v>0</v>
      </c>
      <c r="Q107" s="200">
        <v>0</v>
      </c>
      <c r="R107" s="200">
        <f t="shared" si="2"/>
        <v>0</v>
      </c>
      <c r="S107" s="200">
        <v>0</v>
      </c>
      <c r="T107" s="201">
        <f t="shared" si="3"/>
        <v>0</v>
      </c>
      <c r="AR107" s="23" t="s">
        <v>175</v>
      </c>
      <c r="AT107" s="23" t="s">
        <v>170</v>
      </c>
      <c r="AU107" s="23" t="s">
        <v>79</v>
      </c>
      <c r="AY107" s="23" t="s">
        <v>168</v>
      </c>
      <c r="BE107" s="202">
        <f t="shared" si="4"/>
        <v>0</v>
      </c>
      <c r="BF107" s="202">
        <f t="shared" si="5"/>
        <v>0</v>
      </c>
      <c r="BG107" s="202">
        <f t="shared" si="6"/>
        <v>0</v>
      </c>
      <c r="BH107" s="202">
        <f t="shared" si="7"/>
        <v>0</v>
      </c>
      <c r="BI107" s="202">
        <f t="shared" si="8"/>
        <v>0</v>
      </c>
      <c r="BJ107" s="23" t="s">
        <v>79</v>
      </c>
      <c r="BK107" s="202">
        <f t="shared" si="9"/>
        <v>0</v>
      </c>
      <c r="BL107" s="23" t="s">
        <v>175</v>
      </c>
      <c r="BM107" s="23" t="s">
        <v>1094</v>
      </c>
    </row>
    <row r="108" spans="2:65" s="10" customFormat="1" ht="37.35" customHeight="1">
      <c r="B108" s="175"/>
      <c r="C108" s="176"/>
      <c r="D108" s="177" t="s">
        <v>70</v>
      </c>
      <c r="E108" s="178" t="s">
        <v>185</v>
      </c>
      <c r="F108" s="178" t="s">
        <v>1095</v>
      </c>
      <c r="G108" s="176"/>
      <c r="H108" s="176"/>
      <c r="I108" s="179"/>
      <c r="J108" s="180">
        <f>BK108</f>
        <v>0</v>
      </c>
      <c r="K108" s="176"/>
      <c r="L108" s="181"/>
      <c r="M108" s="182"/>
      <c r="N108" s="183"/>
      <c r="O108" s="183"/>
      <c r="P108" s="184">
        <f>SUM(P109:P121)</f>
        <v>0</v>
      </c>
      <c r="Q108" s="183"/>
      <c r="R108" s="184">
        <f>SUM(R109:R121)</f>
        <v>0</v>
      </c>
      <c r="S108" s="183"/>
      <c r="T108" s="185">
        <f>SUM(T109:T121)</f>
        <v>0</v>
      </c>
      <c r="AR108" s="186" t="s">
        <v>79</v>
      </c>
      <c r="AT108" s="187" t="s">
        <v>70</v>
      </c>
      <c r="AU108" s="187" t="s">
        <v>71</v>
      </c>
      <c r="AY108" s="186" t="s">
        <v>168</v>
      </c>
      <c r="BK108" s="188">
        <f>SUM(BK109:BK121)</f>
        <v>0</v>
      </c>
    </row>
    <row r="109" spans="2:65" s="1" customFormat="1" ht="16.5" customHeight="1">
      <c r="B109" s="40"/>
      <c r="C109" s="191" t="s">
        <v>279</v>
      </c>
      <c r="D109" s="191" t="s">
        <v>170</v>
      </c>
      <c r="E109" s="192" t="s">
        <v>1096</v>
      </c>
      <c r="F109" s="193" t="s">
        <v>1097</v>
      </c>
      <c r="G109" s="194" t="s">
        <v>792</v>
      </c>
      <c r="H109" s="195">
        <v>4</v>
      </c>
      <c r="I109" s="196"/>
      <c r="J109" s="197">
        <f t="shared" ref="J109:J121" si="10">ROUND(I109*H109,2)</f>
        <v>0</v>
      </c>
      <c r="K109" s="193" t="s">
        <v>21</v>
      </c>
      <c r="L109" s="60"/>
      <c r="M109" s="198" t="s">
        <v>21</v>
      </c>
      <c r="N109" s="199" t="s">
        <v>42</v>
      </c>
      <c r="O109" s="41"/>
      <c r="P109" s="200">
        <f t="shared" ref="P109:P121" si="11">O109*H109</f>
        <v>0</v>
      </c>
      <c r="Q109" s="200">
        <v>0</v>
      </c>
      <c r="R109" s="200">
        <f t="shared" ref="R109:R121" si="12">Q109*H109</f>
        <v>0</v>
      </c>
      <c r="S109" s="200">
        <v>0</v>
      </c>
      <c r="T109" s="201">
        <f t="shared" ref="T109:T121" si="13">S109*H109</f>
        <v>0</v>
      </c>
      <c r="AR109" s="23" t="s">
        <v>175</v>
      </c>
      <c r="AT109" s="23" t="s">
        <v>170</v>
      </c>
      <c r="AU109" s="23" t="s">
        <v>79</v>
      </c>
      <c r="AY109" s="23" t="s">
        <v>168</v>
      </c>
      <c r="BE109" s="202">
        <f t="shared" ref="BE109:BE121" si="14">IF(N109="základní",J109,0)</f>
        <v>0</v>
      </c>
      <c r="BF109" s="202">
        <f t="shared" ref="BF109:BF121" si="15">IF(N109="snížená",J109,0)</f>
        <v>0</v>
      </c>
      <c r="BG109" s="202">
        <f t="shared" ref="BG109:BG121" si="16">IF(N109="zákl. přenesená",J109,0)</f>
        <v>0</v>
      </c>
      <c r="BH109" s="202">
        <f t="shared" ref="BH109:BH121" si="17">IF(N109="sníž. přenesená",J109,0)</f>
        <v>0</v>
      </c>
      <c r="BI109" s="202">
        <f t="shared" ref="BI109:BI121" si="18">IF(N109="nulová",J109,0)</f>
        <v>0</v>
      </c>
      <c r="BJ109" s="23" t="s">
        <v>79</v>
      </c>
      <c r="BK109" s="202">
        <f t="shared" ref="BK109:BK121" si="19">ROUND(I109*H109,2)</f>
        <v>0</v>
      </c>
      <c r="BL109" s="23" t="s">
        <v>175</v>
      </c>
      <c r="BM109" s="23" t="s">
        <v>1098</v>
      </c>
    </row>
    <row r="110" spans="2:65" s="1" customFormat="1" ht="16.5" customHeight="1">
      <c r="B110" s="40"/>
      <c r="C110" s="191" t="s">
        <v>284</v>
      </c>
      <c r="D110" s="191" t="s">
        <v>170</v>
      </c>
      <c r="E110" s="192" t="s">
        <v>1099</v>
      </c>
      <c r="F110" s="193" t="s">
        <v>1100</v>
      </c>
      <c r="G110" s="194" t="s">
        <v>195</v>
      </c>
      <c r="H110" s="195">
        <v>132</v>
      </c>
      <c r="I110" s="196"/>
      <c r="J110" s="197">
        <f t="shared" si="10"/>
        <v>0</v>
      </c>
      <c r="K110" s="193" t="s">
        <v>21</v>
      </c>
      <c r="L110" s="60"/>
      <c r="M110" s="198" t="s">
        <v>21</v>
      </c>
      <c r="N110" s="199" t="s">
        <v>42</v>
      </c>
      <c r="O110" s="41"/>
      <c r="P110" s="200">
        <f t="shared" si="11"/>
        <v>0</v>
      </c>
      <c r="Q110" s="200">
        <v>0</v>
      </c>
      <c r="R110" s="200">
        <f t="shared" si="12"/>
        <v>0</v>
      </c>
      <c r="S110" s="200">
        <v>0</v>
      </c>
      <c r="T110" s="201">
        <f t="shared" si="13"/>
        <v>0</v>
      </c>
      <c r="AR110" s="23" t="s">
        <v>175</v>
      </c>
      <c r="AT110" s="23" t="s">
        <v>170</v>
      </c>
      <c r="AU110" s="23" t="s">
        <v>79</v>
      </c>
      <c r="AY110" s="23" t="s">
        <v>168</v>
      </c>
      <c r="BE110" s="202">
        <f t="shared" si="14"/>
        <v>0</v>
      </c>
      <c r="BF110" s="202">
        <f t="shared" si="15"/>
        <v>0</v>
      </c>
      <c r="BG110" s="202">
        <f t="shared" si="16"/>
        <v>0</v>
      </c>
      <c r="BH110" s="202">
        <f t="shared" si="17"/>
        <v>0</v>
      </c>
      <c r="BI110" s="202">
        <f t="shared" si="18"/>
        <v>0</v>
      </c>
      <c r="BJ110" s="23" t="s">
        <v>79</v>
      </c>
      <c r="BK110" s="202">
        <f t="shared" si="19"/>
        <v>0</v>
      </c>
      <c r="BL110" s="23" t="s">
        <v>175</v>
      </c>
      <c r="BM110" s="23" t="s">
        <v>1101</v>
      </c>
    </row>
    <row r="111" spans="2:65" s="1" customFormat="1" ht="16.5" customHeight="1">
      <c r="B111" s="40"/>
      <c r="C111" s="191" t="s">
        <v>289</v>
      </c>
      <c r="D111" s="191" t="s">
        <v>170</v>
      </c>
      <c r="E111" s="192" t="s">
        <v>1102</v>
      </c>
      <c r="F111" s="193" t="s">
        <v>1103</v>
      </c>
      <c r="G111" s="194" t="s">
        <v>195</v>
      </c>
      <c r="H111" s="195">
        <v>330</v>
      </c>
      <c r="I111" s="196"/>
      <c r="J111" s="197">
        <f t="shared" si="10"/>
        <v>0</v>
      </c>
      <c r="K111" s="193" t="s">
        <v>21</v>
      </c>
      <c r="L111" s="60"/>
      <c r="M111" s="198" t="s">
        <v>21</v>
      </c>
      <c r="N111" s="199" t="s">
        <v>42</v>
      </c>
      <c r="O111" s="41"/>
      <c r="P111" s="200">
        <f t="shared" si="11"/>
        <v>0</v>
      </c>
      <c r="Q111" s="200">
        <v>0</v>
      </c>
      <c r="R111" s="200">
        <f t="shared" si="12"/>
        <v>0</v>
      </c>
      <c r="S111" s="200">
        <v>0</v>
      </c>
      <c r="T111" s="201">
        <f t="shared" si="13"/>
        <v>0</v>
      </c>
      <c r="AR111" s="23" t="s">
        <v>175</v>
      </c>
      <c r="AT111" s="23" t="s">
        <v>170</v>
      </c>
      <c r="AU111" s="23" t="s">
        <v>79</v>
      </c>
      <c r="AY111" s="23" t="s">
        <v>168</v>
      </c>
      <c r="BE111" s="202">
        <f t="shared" si="14"/>
        <v>0</v>
      </c>
      <c r="BF111" s="202">
        <f t="shared" si="15"/>
        <v>0</v>
      </c>
      <c r="BG111" s="202">
        <f t="shared" si="16"/>
        <v>0</v>
      </c>
      <c r="BH111" s="202">
        <f t="shared" si="17"/>
        <v>0</v>
      </c>
      <c r="BI111" s="202">
        <f t="shared" si="18"/>
        <v>0</v>
      </c>
      <c r="BJ111" s="23" t="s">
        <v>79</v>
      </c>
      <c r="BK111" s="202">
        <f t="shared" si="19"/>
        <v>0</v>
      </c>
      <c r="BL111" s="23" t="s">
        <v>175</v>
      </c>
      <c r="BM111" s="23" t="s">
        <v>1104</v>
      </c>
    </row>
    <row r="112" spans="2:65" s="1" customFormat="1" ht="25.5" customHeight="1">
      <c r="B112" s="40"/>
      <c r="C112" s="191" t="s">
        <v>294</v>
      </c>
      <c r="D112" s="191" t="s">
        <v>170</v>
      </c>
      <c r="E112" s="192" t="s">
        <v>1105</v>
      </c>
      <c r="F112" s="193" t="s">
        <v>1106</v>
      </c>
      <c r="G112" s="194" t="s">
        <v>195</v>
      </c>
      <c r="H112" s="195">
        <v>37</v>
      </c>
      <c r="I112" s="196"/>
      <c r="J112" s="197">
        <f t="shared" si="10"/>
        <v>0</v>
      </c>
      <c r="K112" s="193" t="s">
        <v>21</v>
      </c>
      <c r="L112" s="60"/>
      <c r="M112" s="198" t="s">
        <v>21</v>
      </c>
      <c r="N112" s="199" t="s">
        <v>42</v>
      </c>
      <c r="O112" s="41"/>
      <c r="P112" s="200">
        <f t="shared" si="11"/>
        <v>0</v>
      </c>
      <c r="Q112" s="200">
        <v>0</v>
      </c>
      <c r="R112" s="200">
        <f t="shared" si="12"/>
        <v>0</v>
      </c>
      <c r="S112" s="200">
        <v>0</v>
      </c>
      <c r="T112" s="201">
        <f t="shared" si="13"/>
        <v>0</v>
      </c>
      <c r="AR112" s="23" t="s">
        <v>175</v>
      </c>
      <c r="AT112" s="23" t="s">
        <v>170</v>
      </c>
      <c r="AU112" s="23" t="s">
        <v>79</v>
      </c>
      <c r="AY112" s="23" t="s">
        <v>168</v>
      </c>
      <c r="BE112" s="202">
        <f t="shared" si="14"/>
        <v>0</v>
      </c>
      <c r="BF112" s="202">
        <f t="shared" si="15"/>
        <v>0</v>
      </c>
      <c r="BG112" s="202">
        <f t="shared" si="16"/>
        <v>0</v>
      </c>
      <c r="BH112" s="202">
        <f t="shared" si="17"/>
        <v>0</v>
      </c>
      <c r="BI112" s="202">
        <f t="shared" si="18"/>
        <v>0</v>
      </c>
      <c r="BJ112" s="23" t="s">
        <v>79</v>
      </c>
      <c r="BK112" s="202">
        <f t="shared" si="19"/>
        <v>0</v>
      </c>
      <c r="BL112" s="23" t="s">
        <v>175</v>
      </c>
      <c r="BM112" s="23" t="s">
        <v>1107</v>
      </c>
    </row>
    <row r="113" spans="2:65" s="1" customFormat="1" ht="16.5" customHeight="1">
      <c r="B113" s="40"/>
      <c r="C113" s="191" t="s">
        <v>299</v>
      </c>
      <c r="D113" s="191" t="s">
        <v>170</v>
      </c>
      <c r="E113" s="192" t="s">
        <v>1108</v>
      </c>
      <c r="F113" s="193" t="s">
        <v>1109</v>
      </c>
      <c r="G113" s="194" t="s">
        <v>792</v>
      </c>
      <c r="H113" s="195">
        <v>38</v>
      </c>
      <c r="I113" s="196"/>
      <c r="J113" s="197">
        <f t="shared" si="10"/>
        <v>0</v>
      </c>
      <c r="K113" s="193" t="s">
        <v>21</v>
      </c>
      <c r="L113" s="60"/>
      <c r="M113" s="198" t="s">
        <v>21</v>
      </c>
      <c r="N113" s="199" t="s">
        <v>42</v>
      </c>
      <c r="O113" s="41"/>
      <c r="P113" s="200">
        <f t="shared" si="11"/>
        <v>0</v>
      </c>
      <c r="Q113" s="200">
        <v>0</v>
      </c>
      <c r="R113" s="200">
        <f t="shared" si="12"/>
        <v>0</v>
      </c>
      <c r="S113" s="200">
        <v>0</v>
      </c>
      <c r="T113" s="201">
        <f t="shared" si="13"/>
        <v>0</v>
      </c>
      <c r="AR113" s="23" t="s">
        <v>175</v>
      </c>
      <c r="AT113" s="23" t="s">
        <v>170</v>
      </c>
      <c r="AU113" s="23" t="s">
        <v>79</v>
      </c>
      <c r="AY113" s="23" t="s">
        <v>168</v>
      </c>
      <c r="BE113" s="202">
        <f t="shared" si="14"/>
        <v>0</v>
      </c>
      <c r="BF113" s="202">
        <f t="shared" si="15"/>
        <v>0</v>
      </c>
      <c r="BG113" s="202">
        <f t="shared" si="16"/>
        <v>0</v>
      </c>
      <c r="BH113" s="202">
        <f t="shared" si="17"/>
        <v>0</v>
      </c>
      <c r="BI113" s="202">
        <f t="shared" si="18"/>
        <v>0</v>
      </c>
      <c r="BJ113" s="23" t="s">
        <v>79</v>
      </c>
      <c r="BK113" s="202">
        <f t="shared" si="19"/>
        <v>0</v>
      </c>
      <c r="BL113" s="23" t="s">
        <v>175</v>
      </c>
      <c r="BM113" s="23" t="s">
        <v>1110</v>
      </c>
    </row>
    <row r="114" spans="2:65" s="1" customFormat="1" ht="16.5" customHeight="1">
      <c r="B114" s="40"/>
      <c r="C114" s="191" t="s">
        <v>303</v>
      </c>
      <c r="D114" s="191" t="s">
        <v>170</v>
      </c>
      <c r="E114" s="192" t="s">
        <v>1111</v>
      </c>
      <c r="F114" s="193" t="s">
        <v>1112</v>
      </c>
      <c r="G114" s="194" t="s">
        <v>195</v>
      </c>
      <c r="H114" s="195">
        <v>499</v>
      </c>
      <c r="I114" s="196"/>
      <c r="J114" s="197">
        <f t="shared" si="10"/>
        <v>0</v>
      </c>
      <c r="K114" s="193" t="s">
        <v>21</v>
      </c>
      <c r="L114" s="60"/>
      <c r="M114" s="198" t="s">
        <v>21</v>
      </c>
      <c r="N114" s="199" t="s">
        <v>42</v>
      </c>
      <c r="O114" s="41"/>
      <c r="P114" s="200">
        <f t="shared" si="11"/>
        <v>0</v>
      </c>
      <c r="Q114" s="200">
        <v>0</v>
      </c>
      <c r="R114" s="200">
        <f t="shared" si="12"/>
        <v>0</v>
      </c>
      <c r="S114" s="200">
        <v>0</v>
      </c>
      <c r="T114" s="201">
        <f t="shared" si="13"/>
        <v>0</v>
      </c>
      <c r="AR114" s="23" t="s">
        <v>175</v>
      </c>
      <c r="AT114" s="23" t="s">
        <v>170</v>
      </c>
      <c r="AU114" s="23" t="s">
        <v>79</v>
      </c>
      <c r="AY114" s="23" t="s">
        <v>168</v>
      </c>
      <c r="BE114" s="202">
        <f t="shared" si="14"/>
        <v>0</v>
      </c>
      <c r="BF114" s="202">
        <f t="shared" si="15"/>
        <v>0</v>
      </c>
      <c r="BG114" s="202">
        <f t="shared" si="16"/>
        <v>0</v>
      </c>
      <c r="BH114" s="202">
        <f t="shared" si="17"/>
        <v>0</v>
      </c>
      <c r="BI114" s="202">
        <f t="shared" si="18"/>
        <v>0</v>
      </c>
      <c r="BJ114" s="23" t="s">
        <v>79</v>
      </c>
      <c r="BK114" s="202">
        <f t="shared" si="19"/>
        <v>0</v>
      </c>
      <c r="BL114" s="23" t="s">
        <v>175</v>
      </c>
      <c r="BM114" s="23" t="s">
        <v>1113</v>
      </c>
    </row>
    <row r="115" spans="2:65" s="1" customFormat="1" ht="16.5" customHeight="1">
      <c r="B115" s="40"/>
      <c r="C115" s="191" t="s">
        <v>308</v>
      </c>
      <c r="D115" s="191" t="s">
        <v>170</v>
      </c>
      <c r="E115" s="192" t="s">
        <v>1114</v>
      </c>
      <c r="F115" s="193" t="s">
        <v>1115</v>
      </c>
      <c r="G115" s="194" t="s">
        <v>792</v>
      </c>
      <c r="H115" s="195">
        <v>4</v>
      </c>
      <c r="I115" s="196"/>
      <c r="J115" s="197">
        <f t="shared" si="10"/>
        <v>0</v>
      </c>
      <c r="K115" s="193" t="s">
        <v>21</v>
      </c>
      <c r="L115" s="60"/>
      <c r="M115" s="198" t="s">
        <v>21</v>
      </c>
      <c r="N115" s="199" t="s">
        <v>42</v>
      </c>
      <c r="O115" s="41"/>
      <c r="P115" s="200">
        <f t="shared" si="11"/>
        <v>0</v>
      </c>
      <c r="Q115" s="200">
        <v>0</v>
      </c>
      <c r="R115" s="200">
        <f t="shared" si="12"/>
        <v>0</v>
      </c>
      <c r="S115" s="200">
        <v>0</v>
      </c>
      <c r="T115" s="201">
        <f t="shared" si="13"/>
        <v>0</v>
      </c>
      <c r="AR115" s="23" t="s">
        <v>175</v>
      </c>
      <c r="AT115" s="23" t="s">
        <v>170</v>
      </c>
      <c r="AU115" s="23" t="s">
        <v>79</v>
      </c>
      <c r="AY115" s="23" t="s">
        <v>168</v>
      </c>
      <c r="BE115" s="202">
        <f t="shared" si="14"/>
        <v>0</v>
      </c>
      <c r="BF115" s="202">
        <f t="shared" si="15"/>
        <v>0</v>
      </c>
      <c r="BG115" s="202">
        <f t="shared" si="16"/>
        <v>0</v>
      </c>
      <c r="BH115" s="202">
        <f t="shared" si="17"/>
        <v>0</v>
      </c>
      <c r="BI115" s="202">
        <f t="shared" si="18"/>
        <v>0</v>
      </c>
      <c r="BJ115" s="23" t="s">
        <v>79</v>
      </c>
      <c r="BK115" s="202">
        <f t="shared" si="19"/>
        <v>0</v>
      </c>
      <c r="BL115" s="23" t="s">
        <v>175</v>
      </c>
      <c r="BM115" s="23" t="s">
        <v>1116</v>
      </c>
    </row>
    <row r="116" spans="2:65" s="1" customFormat="1" ht="16.5" customHeight="1">
      <c r="B116" s="40"/>
      <c r="C116" s="191" t="s">
        <v>312</v>
      </c>
      <c r="D116" s="191" t="s">
        <v>170</v>
      </c>
      <c r="E116" s="192" t="s">
        <v>1117</v>
      </c>
      <c r="F116" s="193" t="s">
        <v>1118</v>
      </c>
      <c r="G116" s="194" t="s">
        <v>792</v>
      </c>
      <c r="H116" s="195">
        <v>4</v>
      </c>
      <c r="I116" s="196"/>
      <c r="J116" s="197">
        <f t="shared" si="10"/>
        <v>0</v>
      </c>
      <c r="K116" s="193" t="s">
        <v>21</v>
      </c>
      <c r="L116" s="60"/>
      <c r="M116" s="198" t="s">
        <v>21</v>
      </c>
      <c r="N116" s="199" t="s">
        <v>42</v>
      </c>
      <c r="O116" s="41"/>
      <c r="P116" s="200">
        <f t="shared" si="11"/>
        <v>0</v>
      </c>
      <c r="Q116" s="200">
        <v>0</v>
      </c>
      <c r="R116" s="200">
        <f t="shared" si="12"/>
        <v>0</v>
      </c>
      <c r="S116" s="200">
        <v>0</v>
      </c>
      <c r="T116" s="201">
        <f t="shared" si="13"/>
        <v>0</v>
      </c>
      <c r="AR116" s="23" t="s">
        <v>175</v>
      </c>
      <c r="AT116" s="23" t="s">
        <v>170</v>
      </c>
      <c r="AU116" s="23" t="s">
        <v>79</v>
      </c>
      <c r="AY116" s="23" t="s">
        <v>168</v>
      </c>
      <c r="BE116" s="202">
        <f t="shared" si="14"/>
        <v>0</v>
      </c>
      <c r="BF116" s="202">
        <f t="shared" si="15"/>
        <v>0</v>
      </c>
      <c r="BG116" s="202">
        <f t="shared" si="16"/>
        <v>0</v>
      </c>
      <c r="BH116" s="202">
        <f t="shared" si="17"/>
        <v>0</v>
      </c>
      <c r="BI116" s="202">
        <f t="shared" si="18"/>
        <v>0</v>
      </c>
      <c r="BJ116" s="23" t="s">
        <v>79</v>
      </c>
      <c r="BK116" s="202">
        <f t="shared" si="19"/>
        <v>0</v>
      </c>
      <c r="BL116" s="23" t="s">
        <v>175</v>
      </c>
      <c r="BM116" s="23" t="s">
        <v>1119</v>
      </c>
    </row>
    <row r="117" spans="2:65" s="1" customFormat="1" ht="16.5" customHeight="1">
      <c r="B117" s="40"/>
      <c r="C117" s="191" t="s">
        <v>319</v>
      </c>
      <c r="D117" s="191" t="s">
        <v>170</v>
      </c>
      <c r="E117" s="192" t="s">
        <v>1120</v>
      </c>
      <c r="F117" s="193" t="s">
        <v>1121</v>
      </c>
      <c r="G117" s="194" t="s">
        <v>792</v>
      </c>
      <c r="H117" s="195">
        <v>37</v>
      </c>
      <c r="I117" s="196"/>
      <c r="J117" s="197">
        <f t="shared" si="10"/>
        <v>0</v>
      </c>
      <c r="K117" s="193" t="s">
        <v>21</v>
      </c>
      <c r="L117" s="60"/>
      <c r="M117" s="198" t="s">
        <v>21</v>
      </c>
      <c r="N117" s="199" t="s">
        <v>42</v>
      </c>
      <c r="O117" s="41"/>
      <c r="P117" s="200">
        <f t="shared" si="11"/>
        <v>0</v>
      </c>
      <c r="Q117" s="200">
        <v>0</v>
      </c>
      <c r="R117" s="200">
        <f t="shared" si="12"/>
        <v>0</v>
      </c>
      <c r="S117" s="200">
        <v>0</v>
      </c>
      <c r="T117" s="201">
        <f t="shared" si="13"/>
        <v>0</v>
      </c>
      <c r="AR117" s="23" t="s">
        <v>175</v>
      </c>
      <c r="AT117" s="23" t="s">
        <v>170</v>
      </c>
      <c r="AU117" s="23" t="s">
        <v>79</v>
      </c>
      <c r="AY117" s="23" t="s">
        <v>168</v>
      </c>
      <c r="BE117" s="202">
        <f t="shared" si="14"/>
        <v>0</v>
      </c>
      <c r="BF117" s="202">
        <f t="shared" si="15"/>
        <v>0</v>
      </c>
      <c r="BG117" s="202">
        <f t="shared" si="16"/>
        <v>0</v>
      </c>
      <c r="BH117" s="202">
        <f t="shared" si="17"/>
        <v>0</v>
      </c>
      <c r="BI117" s="202">
        <f t="shared" si="18"/>
        <v>0</v>
      </c>
      <c r="BJ117" s="23" t="s">
        <v>79</v>
      </c>
      <c r="BK117" s="202">
        <f t="shared" si="19"/>
        <v>0</v>
      </c>
      <c r="BL117" s="23" t="s">
        <v>175</v>
      </c>
      <c r="BM117" s="23" t="s">
        <v>1122</v>
      </c>
    </row>
    <row r="118" spans="2:65" s="1" customFormat="1" ht="16.5" customHeight="1">
      <c r="B118" s="40"/>
      <c r="C118" s="191" t="s">
        <v>324</v>
      </c>
      <c r="D118" s="191" t="s">
        <v>170</v>
      </c>
      <c r="E118" s="192" t="s">
        <v>1123</v>
      </c>
      <c r="F118" s="193" t="s">
        <v>1124</v>
      </c>
      <c r="G118" s="194" t="s">
        <v>792</v>
      </c>
      <c r="H118" s="195">
        <v>4</v>
      </c>
      <c r="I118" s="196"/>
      <c r="J118" s="197">
        <f t="shared" si="10"/>
        <v>0</v>
      </c>
      <c r="K118" s="193" t="s">
        <v>21</v>
      </c>
      <c r="L118" s="60"/>
      <c r="M118" s="198" t="s">
        <v>21</v>
      </c>
      <c r="N118" s="199" t="s">
        <v>42</v>
      </c>
      <c r="O118" s="41"/>
      <c r="P118" s="200">
        <f t="shared" si="11"/>
        <v>0</v>
      </c>
      <c r="Q118" s="200">
        <v>0</v>
      </c>
      <c r="R118" s="200">
        <f t="shared" si="12"/>
        <v>0</v>
      </c>
      <c r="S118" s="200">
        <v>0</v>
      </c>
      <c r="T118" s="201">
        <f t="shared" si="13"/>
        <v>0</v>
      </c>
      <c r="AR118" s="23" t="s">
        <v>175</v>
      </c>
      <c r="AT118" s="23" t="s">
        <v>170</v>
      </c>
      <c r="AU118" s="23" t="s">
        <v>79</v>
      </c>
      <c r="AY118" s="23" t="s">
        <v>168</v>
      </c>
      <c r="BE118" s="202">
        <f t="shared" si="14"/>
        <v>0</v>
      </c>
      <c r="BF118" s="202">
        <f t="shared" si="15"/>
        <v>0</v>
      </c>
      <c r="BG118" s="202">
        <f t="shared" si="16"/>
        <v>0</v>
      </c>
      <c r="BH118" s="202">
        <f t="shared" si="17"/>
        <v>0</v>
      </c>
      <c r="BI118" s="202">
        <f t="shared" si="18"/>
        <v>0</v>
      </c>
      <c r="BJ118" s="23" t="s">
        <v>79</v>
      </c>
      <c r="BK118" s="202">
        <f t="shared" si="19"/>
        <v>0</v>
      </c>
      <c r="BL118" s="23" t="s">
        <v>175</v>
      </c>
      <c r="BM118" s="23" t="s">
        <v>1125</v>
      </c>
    </row>
    <row r="119" spans="2:65" s="1" customFormat="1" ht="16.5" customHeight="1">
      <c r="B119" s="40"/>
      <c r="C119" s="191" t="s">
        <v>329</v>
      </c>
      <c r="D119" s="191" t="s">
        <v>170</v>
      </c>
      <c r="E119" s="192" t="s">
        <v>1126</v>
      </c>
      <c r="F119" s="193" t="s">
        <v>1127</v>
      </c>
      <c r="G119" s="194" t="s">
        <v>792</v>
      </c>
      <c r="H119" s="195">
        <v>4</v>
      </c>
      <c r="I119" s="196"/>
      <c r="J119" s="197">
        <f t="shared" si="10"/>
        <v>0</v>
      </c>
      <c r="K119" s="193" t="s">
        <v>21</v>
      </c>
      <c r="L119" s="60"/>
      <c r="M119" s="198" t="s">
        <v>21</v>
      </c>
      <c r="N119" s="199" t="s">
        <v>42</v>
      </c>
      <c r="O119" s="41"/>
      <c r="P119" s="200">
        <f t="shared" si="11"/>
        <v>0</v>
      </c>
      <c r="Q119" s="200">
        <v>0</v>
      </c>
      <c r="R119" s="200">
        <f t="shared" si="12"/>
        <v>0</v>
      </c>
      <c r="S119" s="200">
        <v>0</v>
      </c>
      <c r="T119" s="201">
        <f t="shared" si="13"/>
        <v>0</v>
      </c>
      <c r="AR119" s="23" t="s">
        <v>175</v>
      </c>
      <c r="AT119" s="23" t="s">
        <v>170</v>
      </c>
      <c r="AU119" s="23" t="s">
        <v>79</v>
      </c>
      <c r="AY119" s="23" t="s">
        <v>168</v>
      </c>
      <c r="BE119" s="202">
        <f t="shared" si="14"/>
        <v>0</v>
      </c>
      <c r="BF119" s="202">
        <f t="shared" si="15"/>
        <v>0</v>
      </c>
      <c r="BG119" s="202">
        <f t="shared" si="16"/>
        <v>0</v>
      </c>
      <c r="BH119" s="202">
        <f t="shared" si="17"/>
        <v>0</v>
      </c>
      <c r="BI119" s="202">
        <f t="shared" si="18"/>
        <v>0</v>
      </c>
      <c r="BJ119" s="23" t="s">
        <v>79</v>
      </c>
      <c r="BK119" s="202">
        <f t="shared" si="19"/>
        <v>0</v>
      </c>
      <c r="BL119" s="23" t="s">
        <v>175</v>
      </c>
      <c r="BM119" s="23" t="s">
        <v>1128</v>
      </c>
    </row>
    <row r="120" spans="2:65" s="1" customFormat="1" ht="16.5" customHeight="1">
      <c r="B120" s="40"/>
      <c r="C120" s="191" t="s">
        <v>334</v>
      </c>
      <c r="D120" s="191" t="s">
        <v>170</v>
      </c>
      <c r="E120" s="192" t="s">
        <v>1129</v>
      </c>
      <c r="F120" s="193" t="s">
        <v>1130</v>
      </c>
      <c r="G120" s="194" t="s">
        <v>792</v>
      </c>
      <c r="H120" s="195">
        <v>4</v>
      </c>
      <c r="I120" s="196"/>
      <c r="J120" s="197">
        <f t="shared" si="10"/>
        <v>0</v>
      </c>
      <c r="K120" s="193" t="s">
        <v>21</v>
      </c>
      <c r="L120" s="60"/>
      <c r="M120" s="198" t="s">
        <v>21</v>
      </c>
      <c r="N120" s="199" t="s">
        <v>42</v>
      </c>
      <c r="O120" s="41"/>
      <c r="P120" s="200">
        <f t="shared" si="11"/>
        <v>0</v>
      </c>
      <c r="Q120" s="200">
        <v>0</v>
      </c>
      <c r="R120" s="200">
        <f t="shared" si="12"/>
        <v>0</v>
      </c>
      <c r="S120" s="200">
        <v>0</v>
      </c>
      <c r="T120" s="201">
        <f t="shared" si="13"/>
        <v>0</v>
      </c>
      <c r="AR120" s="23" t="s">
        <v>175</v>
      </c>
      <c r="AT120" s="23" t="s">
        <v>170</v>
      </c>
      <c r="AU120" s="23" t="s">
        <v>79</v>
      </c>
      <c r="AY120" s="23" t="s">
        <v>168</v>
      </c>
      <c r="BE120" s="202">
        <f t="shared" si="14"/>
        <v>0</v>
      </c>
      <c r="BF120" s="202">
        <f t="shared" si="15"/>
        <v>0</v>
      </c>
      <c r="BG120" s="202">
        <f t="shared" si="16"/>
        <v>0</v>
      </c>
      <c r="BH120" s="202">
        <f t="shared" si="17"/>
        <v>0</v>
      </c>
      <c r="BI120" s="202">
        <f t="shared" si="18"/>
        <v>0</v>
      </c>
      <c r="BJ120" s="23" t="s">
        <v>79</v>
      </c>
      <c r="BK120" s="202">
        <f t="shared" si="19"/>
        <v>0</v>
      </c>
      <c r="BL120" s="23" t="s">
        <v>175</v>
      </c>
      <c r="BM120" s="23" t="s">
        <v>1131</v>
      </c>
    </row>
    <row r="121" spans="2:65" s="1" customFormat="1" ht="25.5" customHeight="1">
      <c r="B121" s="40"/>
      <c r="C121" s="191" t="s">
        <v>339</v>
      </c>
      <c r="D121" s="191" t="s">
        <v>170</v>
      </c>
      <c r="E121" s="192" t="s">
        <v>1132</v>
      </c>
      <c r="F121" s="193" t="s">
        <v>1133</v>
      </c>
      <c r="G121" s="194" t="s">
        <v>792</v>
      </c>
      <c r="H121" s="195">
        <v>4</v>
      </c>
      <c r="I121" s="196"/>
      <c r="J121" s="197">
        <f t="shared" si="10"/>
        <v>0</v>
      </c>
      <c r="K121" s="193" t="s">
        <v>21</v>
      </c>
      <c r="L121" s="60"/>
      <c r="M121" s="198" t="s">
        <v>21</v>
      </c>
      <c r="N121" s="199" t="s">
        <v>42</v>
      </c>
      <c r="O121" s="41"/>
      <c r="P121" s="200">
        <f t="shared" si="11"/>
        <v>0</v>
      </c>
      <c r="Q121" s="200">
        <v>0</v>
      </c>
      <c r="R121" s="200">
        <f t="shared" si="12"/>
        <v>0</v>
      </c>
      <c r="S121" s="200">
        <v>0</v>
      </c>
      <c r="T121" s="201">
        <f t="shared" si="13"/>
        <v>0</v>
      </c>
      <c r="AR121" s="23" t="s">
        <v>175</v>
      </c>
      <c r="AT121" s="23" t="s">
        <v>170</v>
      </c>
      <c r="AU121" s="23" t="s">
        <v>79</v>
      </c>
      <c r="AY121" s="23" t="s">
        <v>168</v>
      </c>
      <c r="BE121" s="202">
        <f t="shared" si="14"/>
        <v>0</v>
      </c>
      <c r="BF121" s="202">
        <f t="shared" si="15"/>
        <v>0</v>
      </c>
      <c r="BG121" s="202">
        <f t="shared" si="16"/>
        <v>0</v>
      </c>
      <c r="BH121" s="202">
        <f t="shared" si="17"/>
        <v>0</v>
      </c>
      <c r="BI121" s="202">
        <f t="shared" si="18"/>
        <v>0</v>
      </c>
      <c r="BJ121" s="23" t="s">
        <v>79</v>
      </c>
      <c r="BK121" s="202">
        <f t="shared" si="19"/>
        <v>0</v>
      </c>
      <c r="BL121" s="23" t="s">
        <v>175</v>
      </c>
      <c r="BM121" s="23" t="s">
        <v>1134</v>
      </c>
    </row>
    <row r="122" spans="2:65" s="10" customFormat="1" ht="37.35" customHeight="1">
      <c r="B122" s="175"/>
      <c r="C122" s="176"/>
      <c r="D122" s="177" t="s">
        <v>70</v>
      </c>
      <c r="E122" s="178" t="s">
        <v>175</v>
      </c>
      <c r="F122" s="178" t="s">
        <v>1135</v>
      </c>
      <c r="G122" s="176"/>
      <c r="H122" s="176"/>
      <c r="I122" s="179"/>
      <c r="J122" s="180">
        <f>BK122</f>
        <v>0</v>
      </c>
      <c r="K122" s="176"/>
      <c r="L122" s="181"/>
      <c r="M122" s="182"/>
      <c r="N122" s="183"/>
      <c r="O122" s="183"/>
      <c r="P122" s="184">
        <f>SUM(P123:P142)</f>
        <v>0</v>
      </c>
      <c r="Q122" s="183"/>
      <c r="R122" s="184">
        <f>SUM(R123:R142)</f>
        <v>0</v>
      </c>
      <c r="S122" s="183"/>
      <c r="T122" s="185">
        <f>SUM(T123:T142)</f>
        <v>0</v>
      </c>
      <c r="AR122" s="186" t="s">
        <v>79</v>
      </c>
      <c r="AT122" s="187" t="s">
        <v>70</v>
      </c>
      <c r="AU122" s="187" t="s">
        <v>71</v>
      </c>
      <c r="AY122" s="186" t="s">
        <v>168</v>
      </c>
      <c r="BK122" s="188">
        <f>SUM(BK123:BK142)</f>
        <v>0</v>
      </c>
    </row>
    <row r="123" spans="2:65" s="1" customFormat="1" ht="16.5" customHeight="1">
      <c r="B123" s="40"/>
      <c r="C123" s="191" t="s">
        <v>344</v>
      </c>
      <c r="D123" s="191" t="s">
        <v>170</v>
      </c>
      <c r="E123" s="192" t="s">
        <v>1136</v>
      </c>
      <c r="F123" s="193" t="s">
        <v>1137</v>
      </c>
      <c r="G123" s="194" t="s">
        <v>792</v>
      </c>
      <c r="H123" s="195">
        <v>4</v>
      </c>
      <c r="I123" s="196"/>
      <c r="J123" s="197">
        <f t="shared" ref="J123:J142" si="20">ROUND(I123*H123,2)</f>
        <v>0</v>
      </c>
      <c r="K123" s="193" t="s">
        <v>21</v>
      </c>
      <c r="L123" s="60"/>
      <c r="M123" s="198" t="s">
        <v>21</v>
      </c>
      <c r="N123" s="199" t="s">
        <v>42</v>
      </c>
      <c r="O123" s="41"/>
      <c r="P123" s="200">
        <f t="shared" ref="P123:P142" si="21">O123*H123</f>
        <v>0</v>
      </c>
      <c r="Q123" s="200">
        <v>0</v>
      </c>
      <c r="R123" s="200">
        <f t="shared" ref="R123:R142" si="22">Q123*H123</f>
        <v>0</v>
      </c>
      <c r="S123" s="200">
        <v>0</v>
      </c>
      <c r="T123" s="201">
        <f t="shared" ref="T123:T142" si="23">S123*H123</f>
        <v>0</v>
      </c>
      <c r="AR123" s="23" t="s">
        <v>175</v>
      </c>
      <c r="AT123" s="23" t="s">
        <v>170</v>
      </c>
      <c r="AU123" s="23" t="s">
        <v>79</v>
      </c>
      <c r="AY123" s="23" t="s">
        <v>168</v>
      </c>
      <c r="BE123" s="202">
        <f t="shared" ref="BE123:BE142" si="24">IF(N123="základní",J123,0)</f>
        <v>0</v>
      </c>
      <c r="BF123" s="202">
        <f t="shared" ref="BF123:BF142" si="25">IF(N123="snížená",J123,0)</f>
        <v>0</v>
      </c>
      <c r="BG123" s="202">
        <f t="shared" ref="BG123:BG142" si="26">IF(N123="zákl. přenesená",J123,0)</f>
        <v>0</v>
      </c>
      <c r="BH123" s="202">
        <f t="shared" ref="BH123:BH142" si="27">IF(N123="sníž. přenesená",J123,0)</f>
        <v>0</v>
      </c>
      <c r="BI123" s="202">
        <f t="shared" ref="BI123:BI142" si="28">IF(N123="nulová",J123,0)</f>
        <v>0</v>
      </c>
      <c r="BJ123" s="23" t="s">
        <v>79</v>
      </c>
      <c r="BK123" s="202">
        <f t="shared" ref="BK123:BK142" si="29">ROUND(I123*H123,2)</f>
        <v>0</v>
      </c>
      <c r="BL123" s="23" t="s">
        <v>175</v>
      </c>
      <c r="BM123" s="23" t="s">
        <v>1138</v>
      </c>
    </row>
    <row r="124" spans="2:65" s="1" customFormat="1" ht="16.5" customHeight="1">
      <c r="B124" s="40"/>
      <c r="C124" s="191" t="s">
        <v>348</v>
      </c>
      <c r="D124" s="191" t="s">
        <v>170</v>
      </c>
      <c r="E124" s="192" t="s">
        <v>1139</v>
      </c>
      <c r="F124" s="193" t="s">
        <v>1140</v>
      </c>
      <c r="G124" s="194" t="s">
        <v>792</v>
      </c>
      <c r="H124" s="195">
        <v>4</v>
      </c>
      <c r="I124" s="196"/>
      <c r="J124" s="197">
        <f t="shared" si="20"/>
        <v>0</v>
      </c>
      <c r="K124" s="193" t="s">
        <v>21</v>
      </c>
      <c r="L124" s="60"/>
      <c r="M124" s="198" t="s">
        <v>21</v>
      </c>
      <c r="N124" s="199" t="s">
        <v>42</v>
      </c>
      <c r="O124" s="41"/>
      <c r="P124" s="200">
        <f t="shared" si="21"/>
        <v>0</v>
      </c>
      <c r="Q124" s="200">
        <v>0</v>
      </c>
      <c r="R124" s="200">
        <f t="shared" si="22"/>
        <v>0</v>
      </c>
      <c r="S124" s="200">
        <v>0</v>
      </c>
      <c r="T124" s="201">
        <f t="shared" si="23"/>
        <v>0</v>
      </c>
      <c r="AR124" s="23" t="s">
        <v>175</v>
      </c>
      <c r="AT124" s="23" t="s">
        <v>170</v>
      </c>
      <c r="AU124" s="23" t="s">
        <v>79</v>
      </c>
      <c r="AY124" s="23" t="s">
        <v>168</v>
      </c>
      <c r="BE124" s="202">
        <f t="shared" si="24"/>
        <v>0</v>
      </c>
      <c r="BF124" s="202">
        <f t="shared" si="25"/>
        <v>0</v>
      </c>
      <c r="BG124" s="202">
        <f t="shared" si="26"/>
        <v>0</v>
      </c>
      <c r="BH124" s="202">
        <f t="shared" si="27"/>
        <v>0</v>
      </c>
      <c r="BI124" s="202">
        <f t="shared" si="28"/>
        <v>0</v>
      </c>
      <c r="BJ124" s="23" t="s">
        <v>79</v>
      </c>
      <c r="BK124" s="202">
        <f t="shared" si="29"/>
        <v>0</v>
      </c>
      <c r="BL124" s="23" t="s">
        <v>175</v>
      </c>
      <c r="BM124" s="23" t="s">
        <v>1141</v>
      </c>
    </row>
    <row r="125" spans="2:65" s="1" customFormat="1" ht="25.5" customHeight="1">
      <c r="B125" s="40"/>
      <c r="C125" s="191" t="s">
        <v>352</v>
      </c>
      <c r="D125" s="191" t="s">
        <v>170</v>
      </c>
      <c r="E125" s="192" t="s">
        <v>1142</v>
      </c>
      <c r="F125" s="193" t="s">
        <v>1143</v>
      </c>
      <c r="G125" s="194" t="s">
        <v>792</v>
      </c>
      <c r="H125" s="195">
        <v>4</v>
      </c>
      <c r="I125" s="196"/>
      <c r="J125" s="197">
        <f t="shared" si="20"/>
        <v>0</v>
      </c>
      <c r="K125" s="193" t="s">
        <v>21</v>
      </c>
      <c r="L125" s="60"/>
      <c r="M125" s="198" t="s">
        <v>21</v>
      </c>
      <c r="N125" s="199" t="s">
        <v>42</v>
      </c>
      <c r="O125" s="41"/>
      <c r="P125" s="200">
        <f t="shared" si="21"/>
        <v>0</v>
      </c>
      <c r="Q125" s="200">
        <v>0</v>
      </c>
      <c r="R125" s="200">
        <f t="shared" si="22"/>
        <v>0</v>
      </c>
      <c r="S125" s="200">
        <v>0</v>
      </c>
      <c r="T125" s="201">
        <f t="shared" si="23"/>
        <v>0</v>
      </c>
      <c r="AR125" s="23" t="s">
        <v>175</v>
      </c>
      <c r="AT125" s="23" t="s">
        <v>170</v>
      </c>
      <c r="AU125" s="23" t="s">
        <v>79</v>
      </c>
      <c r="AY125" s="23" t="s">
        <v>168</v>
      </c>
      <c r="BE125" s="202">
        <f t="shared" si="24"/>
        <v>0</v>
      </c>
      <c r="BF125" s="202">
        <f t="shared" si="25"/>
        <v>0</v>
      </c>
      <c r="BG125" s="202">
        <f t="shared" si="26"/>
        <v>0</v>
      </c>
      <c r="BH125" s="202">
        <f t="shared" si="27"/>
        <v>0</v>
      </c>
      <c r="BI125" s="202">
        <f t="shared" si="28"/>
        <v>0</v>
      </c>
      <c r="BJ125" s="23" t="s">
        <v>79</v>
      </c>
      <c r="BK125" s="202">
        <f t="shared" si="29"/>
        <v>0</v>
      </c>
      <c r="BL125" s="23" t="s">
        <v>175</v>
      </c>
      <c r="BM125" s="23" t="s">
        <v>1144</v>
      </c>
    </row>
    <row r="126" spans="2:65" s="1" customFormat="1" ht="16.5" customHeight="1">
      <c r="B126" s="40"/>
      <c r="C126" s="191" t="s">
        <v>357</v>
      </c>
      <c r="D126" s="191" t="s">
        <v>170</v>
      </c>
      <c r="E126" s="192" t="s">
        <v>1145</v>
      </c>
      <c r="F126" s="193" t="s">
        <v>1146</v>
      </c>
      <c r="G126" s="194" t="s">
        <v>792</v>
      </c>
      <c r="H126" s="195">
        <v>4</v>
      </c>
      <c r="I126" s="196"/>
      <c r="J126" s="197">
        <f t="shared" si="20"/>
        <v>0</v>
      </c>
      <c r="K126" s="193" t="s">
        <v>21</v>
      </c>
      <c r="L126" s="60"/>
      <c r="M126" s="198" t="s">
        <v>21</v>
      </c>
      <c r="N126" s="199" t="s">
        <v>42</v>
      </c>
      <c r="O126" s="41"/>
      <c r="P126" s="200">
        <f t="shared" si="21"/>
        <v>0</v>
      </c>
      <c r="Q126" s="200">
        <v>0</v>
      </c>
      <c r="R126" s="200">
        <f t="shared" si="22"/>
        <v>0</v>
      </c>
      <c r="S126" s="200">
        <v>0</v>
      </c>
      <c r="T126" s="201">
        <f t="shared" si="23"/>
        <v>0</v>
      </c>
      <c r="AR126" s="23" t="s">
        <v>175</v>
      </c>
      <c r="AT126" s="23" t="s">
        <v>170</v>
      </c>
      <c r="AU126" s="23" t="s">
        <v>79</v>
      </c>
      <c r="AY126" s="23" t="s">
        <v>168</v>
      </c>
      <c r="BE126" s="202">
        <f t="shared" si="24"/>
        <v>0</v>
      </c>
      <c r="BF126" s="202">
        <f t="shared" si="25"/>
        <v>0</v>
      </c>
      <c r="BG126" s="202">
        <f t="shared" si="26"/>
        <v>0</v>
      </c>
      <c r="BH126" s="202">
        <f t="shared" si="27"/>
        <v>0</v>
      </c>
      <c r="BI126" s="202">
        <f t="shared" si="28"/>
        <v>0</v>
      </c>
      <c r="BJ126" s="23" t="s">
        <v>79</v>
      </c>
      <c r="BK126" s="202">
        <f t="shared" si="29"/>
        <v>0</v>
      </c>
      <c r="BL126" s="23" t="s">
        <v>175</v>
      </c>
      <c r="BM126" s="23" t="s">
        <v>1147</v>
      </c>
    </row>
    <row r="127" spans="2:65" s="1" customFormat="1" ht="16.5" customHeight="1">
      <c r="B127" s="40"/>
      <c r="C127" s="191" t="s">
        <v>362</v>
      </c>
      <c r="D127" s="191" t="s">
        <v>170</v>
      </c>
      <c r="E127" s="192" t="s">
        <v>1148</v>
      </c>
      <c r="F127" s="193" t="s">
        <v>1149</v>
      </c>
      <c r="G127" s="194" t="s">
        <v>792</v>
      </c>
      <c r="H127" s="195">
        <v>4</v>
      </c>
      <c r="I127" s="196"/>
      <c r="J127" s="197">
        <f t="shared" si="20"/>
        <v>0</v>
      </c>
      <c r="K127" s="193" t="s">
        <v>21</v>
      </c>
      <c r="L127" s="60"/>
      <c r="M127" s="198" t="s">
        <v>21</v>
      </c>
      <c r="N127" s="199" t="s">
        <v>42</v>
      </c>
      <c r="O127" s="41"/>
      <c r="P127" s="200">
        <f t="shared" si="21"/>
        <v>0</v>
      </c>
      <c r="Q127" s="200">
        <v>0</v>
      </c>
      <c r="R127" s="200">
        <f t="shared" si="22"/>
        <v>0</v>
      </c>
      <c r="S127" s="200">
        <v>0</v>
      </c>
      <c r="T127" s="201">
        <f t="shared" si="23"/>
        <v>0</v>
      </c>
      <c r="AR127" s="23" t="s">
        <v>175</v>
      </c>
      <c r="AT127" s="23" t="s">
        <v>170</v>
      </c>
      <c r="AU127" s="23" t="s">
        <v>79</v>
      </c>
      <c r="AY127" s="23" t="s">
        <v>168</v>
      </c>
      <c r="BE127" s="202">
        <f t="shared" si="24"/>
        <v>0</v>
      </c>
      <c r="BF127" s="202">
        <f t="shared" si="25"/>
        <v>0</v>
      </c>
      <c r="BG127" s="202">
        <f t="shared" si="26"/>
        <v>0</v>
      </c>
      <c r="BH127" s="202">
        <f t="shared" si="27"/>
        <v>0</v>
      </c>
      <c r="BI127" s="202">
        <f t="shared" si="28"/>
        <v>0</v>
      </c>
      <c r="BJ127" s="23" t="s">
        <v>79</v>
      </c>
      <c r="BK127" s="202">
        <f t="shared" si="29"/>
        <v>0</v>
      </c>
      <c r="BL127" s="23" t="s">
        <v>175</v>
      </c>
      <c r="BM127" s="23" t="s">
        <v>1150</v>
      </c>
    </row>
    <row r="128" spans="2:65" s="1" customFormat="1" ht="16.5" customHeight="1">
      <c r="B128" s="40"/>
      <c r="C128" s="191" t="s">
        <v>245</v>
      </c>
      <c r="D128" s="191" t="s">
        <v>170</v>
      </c>
      <c r="E128" s="192" t="s">
        <v>1151</v>
      </c>
      <c r="F128" s="193" t="s">
        <v>1152</v>
      </c>
      <c r="G128" s="194" t="s">
        <v>792</v>
      </c>
      <c r="H128" s="195">
        <v>4</v>
      </c>
      <c r="I128" s="196"/>
      <c r="J128" s="197">
        <f t="shared" si="20"/>
        <v>0</v>
      </c>
      <c r="K128" s="193" t="s">
        <v>21</v>
      </c>
      <c r="L128" s="60"/>
      <c r="M128" s="198" t="s">
        <v>21</v>
      </c>
      <c r="N128" s="199" t="s">
        <v>42</v>
      </c>
      <c r="O128" s="41"/>
      <c r="P128" s="200">
        <f t="shared" si="21"/>
        <v>0</v>
      </c>
      <c r="Q128" s="200">
        <v>0</v>
      </c>
      <c r="R128" s="200">
        <f t="shared" si="22"/>
        <v>0</v>
      </c>
      <c r="S128" s="200">
        <v>0</v>
      </c>
      <c r="T128" s="201">
        <f t="shared" si="23"/>
        <v>0</v>
      </c>
      <c r="AR128" s="23" t="s">
        <v>175</v>
      </c>
      <c r="AT128" s="23" t="s">
        <v>170</v>
      </c>
      <c r="AU128" s="23" t="s">
        <v>79</v>
      </c>
      <c r="AY128" s="23" t="s">
        <v>168</v>
      </c>
      <c r="BE128" s="202">
        <f t="shared" si="24"/>
        <v>0</v>
      </c>
      <c r="BF128" s="202">
        <f t="shared" si="25"/>
        <v>0</v>
      </c>
      <c r="BG128" s="202">
        <f t="shared" si="26"/>
        <v>0</v>
      </c>
      <c r="BH128" s="202">
        <f t="shared" si="27"/>
        <v>0</v>
      </c>
      <c r="BI128" s="202">
        <f t="shared" si="28"/>
        <v>0</v>
      </c>
      <c r="BJ128" s="23" t="s">
        <v>79</v>
      </c>
      <c r="BK128" s="202">
        <f t="shared" si="29"/>
        <v>0</v>
      </c>
      <c r="BL128" s="23" t="s">
        <v>175</v>
      </c>
      <c r="BM128" s="23" t="s">
        <v>1153</v>
      </c>
    </row>
    <row r="129" spans="2:65" s="1" customFormat="1" ht="16.5" customHeight="1">
      <c r="B129" s="40"/>
      <c r="C129" s="191" t="s">
        <v>250</v>
      </c>
      <c r="D129" s="191" t="s">
        <v>170</v>
      </c>
      <c r="E129" s="192" t="s">
        <v>1154</v>
      </c>
      <c r="F129" s="193" t="s">
        <v>1155</v>
      </c>
      <c r="G129" s="194" t="s">
        <v>792</v>
      </c>
      <c r="H129" s="195">
        <v>4</v>
      </c>
      <c r="I129" s="196"/>
      <c r="J129" s="197">
        <f t="shared" si="20"/>
        <v>0</v>
      </c>
      <c r="K129" s="193" t="s">
        <v>21</v>
      </c>
      <c r="L129" s="60"/>
      <c r="M129" s="198" t="s">
        <v>21</v>
      </c>
      <c r="N129" s="199" t="s">
        <v>42</v>
      </c>
      <c r="O129" s="41"/>
      <c r="P129" s="200">
        <f t="shared" si="21"/>
        <v>0</v>
      </c>
      <c r="Q129" s="200">
        <v>0</v>
      </c>
      <c r="R129" s="200">
        <f t="shared" si="22"/>
        <v>0</v>
      </c>
      <c r="S129" s="200">
        <v>0</v>
      </c>
      <c r="T129" s="201">
        <f t="shared" si="23"/>
        <v>0</v>
      </c>
      <c r="AR129" s="23" t="s">
        <v>175</v>
      </c>
      <c r="AT129" s="23" t="s">
        <v>170</v>
      </c>
      <c r="AU129" s="23" t="s">
        <v>79</v>
      </c>
      <c r="AY129" s="23" t="s">
        <v>168</v>
      </c>
      <c r="BE129" s="202">
        <f t="shared" si="24"/>
        <v>0</v>
      </c>
      <c r="BF129" s="202">
        <f t="shared" si="25"/>
        <v>0</v>
      </c>
      <c r="BG129" s="202">
        <f t="shared" si="26"/>
        <v>0</v>
      </c>
      <c r="BH129" s="202">
        <f t="shared" si="27"/>
        <v>0</v>
      </c>
      <c r="BI129" s="202">
        <f t="shared" si="28"/>
        <v>0</v>
      </c>
      <c r="BJ129" s="23" t="s">
        <v>79</v>
      </c>
      <c r="BK129" s="202">
        <f t="shared" si="29"/>
        <v>0</v>
      </c>
      <c r="BL129" s="23" t="s">
        <v>175</v>
      </c>
      <c r="BM129" s="23" t="s">
        <v>1156</v>
      </c>
    </row>
    <row r="130" spans="2:65" s="1" customFormat="1" ht="16.5" customHeight="1">
      <c r="B130" s="40"/>
      <c r="C130" s="191" t="s">
        <v>519</v>
      </c>
      <c r="D130" s="191" t="s">
        <v>170</v>
      </c>
      <c r="E130" s="192" t="s">
        <v>1157</v>
      </c>
      <c r="F130" s="193" t="s">
        <v>1158</v>
      </c>
      <c r="G130" s="194" t="s">
        <v>792</v>
      </c>
      <c r="H130" s="195">
        <v>38</v>
      </c>
      <c r="I130" s="196"/>
      <c r="J130" s="197">
        <f t="shared" si="20"/>
        <v>0</v>
      </c>
      <c r="K130" s="193" t="s">
        <v>21</v>
      </c>
      <c r="L130" s="60"/>
      <c r="M130" s="198" t="s">
        <v>21</v>
      </c>
      <c r="N130" s="199" t="s">
        <v>42</v>
      </c>
      <c r="O130" s="41"/>
      <c r="P130" s="200">
        <f t="shared" si="21"/>
        <v>0</v>
      </c>
      <c r="Q130" s="200">
        <v>0</v>
      </c>
      <c r="R130" s="200">
        <f t="shared" si="22"/>
        <v>0</v>
      </c>
      <c r="S130" s="200">
        <v>0</v>
      </c>
      <c r="T130" s="201">
        <f t="shared" si="23"/>
        <v>0</v>
      </c>
      <c r="AR130" s="23" t="s">
        <v>175</v>
      </c>
      <c r="AT130" s="23" t="s">
        <v>170</v>
      </c>
      <c r="AU130" s="23" t="s">
        <v>79</v>
      </c>
      <c r="AY130" s="23" t="s">
        <v>168</v>
      </c>
      <c r="BE130" s="202">
        <f t="shared" si="24"/>
        <v>0</v>
      </c>
      <c r="BF130" s="202">
        <f t="shared" si="25"/>
        <v>0</v>
      </c>
      <c r="BG130" s="202">
        <f t="shared" si="26"/>
        <v>0</v>
      </c>
      <c r="BH130" s="202">
        <f t="shared" si="27"/>
        <v>0</v>
      </c>
      <c r="BI130" s="202">
        <f t="shared" si="28"/>
        <v>0</v>
      </c>
      <c r="BJ130" s="23" t="s">
        <v>79</v>
      </c>
      <c r="BK130" s="202">
        <f t="shared" si="29"/>
        <v>0</v>
      </c>
      <c r="BL130" s="23" t="s">
        <v>175</v>
      </c>
      <c r="BM130" s="23" t="s">
        <v>1159</v>
      </c>
    </row>
    <row r="131" spans="2:65" s="1" customFormat="1" ht="16.5" customHeight="1">
      <c r="B131" s="40"/>
      <c r="C131" s="191" t="s">
        <v>524</v>
      </c>
      <c r="D131" s="191" t="s">
        <v>170</v>
      </c>
      <c r="E131" s="192" t="s">
        <v>1160</v>
      </c>
      <c r="F131" s="193" t="s">
        <v>1161</v>
      </c>
      <c r="G131" s="194" t="s">
        <v>850</v>
      </c>
      <c r="H131" s="195">
        <v>12</v>
      </c>
      <c r="I131" s="196"/>
      <c r="J131" s="197">
        <f t="shared" si="20"/>
        <v>0</v>
      </c>
      <c r="K131" s="193" t="s">
        <v>21</v>
      </c>
      <c r="L131" s="60"/>
      <c r="M131" s="198" t="s">
        <v>21</v>
      </c>
      <c r="N131" s="199" t="s">
        <v>42</v>
      </c>
      <c r="O131" s="41"/>
      <c r="P131" s="200">
        <f t="shared" si="21"/>
        <v>0</v>
      </c>
      <c r="Q131" s="200">
        <v>0</v>
      </c>
      <c r="R131" s="200">
        <f t="shared" si="22"/>
        <v>0</v>
      </c>
      <c r="S131" s="200">
        <v>0</v>
      </c>
      <c r="T131" s="201">
        <f t="shared" si="23"/>
        <v>0</v>
      </c>
      <c r="AR131" s="23" t="s">
        <v>175</v>
      </c>
      <c r="AT131" s="23" t="s">
        <v>170</v>
      </c>
      <c r="AU131" s="23" t="s">
        <v>79</v>
      </c>
      <c r="AY131" s="23" t="s">
        <v>168</v>
      </c>
      <c r="BE131" s="202">
        <f t="shared" si="24"/>
        <v>0</v>
      </c>
      <c r="BF131" s="202">
        <f t="shared" si="25"/>
        <v>0</v>
      </c>
      <c r="BG131" s="202">
        <f t="shared" si="26"/>
        <v>0</v>
      </c>
      <c r="BH131" s="202">
        <f t="shared" si="27"/>
        <v>0</v>
      </c>
      <c r="BI131" s="202">
        <f t="shared" si="28"/>
        <v>0</v>
      </c>
      <c r="BJ131" s="23" t="s">
        <v>79</v>
      </c>
      <c r="BK131" s="202">
        <f t="shared" si="29"/>
        <v>0</v>
      </c>
      <c r="BL131" s="23" t="s">
        <v>175</v>
      </c>
      <c r="BM131" s="23" t="s">
        <v>1162</v>
      </c>
    </row>
    <row r="132" spans="2:65" s="1" customFormat="1" ht="16.5" customHeight="1">
      <c r="B132" s="40"/>
      <c r="C132" s="191" t="s">
        <v>529</v>
      </c>
      <c r="D132" s="191" t="s">
        <v>170</v>
      </c>
      <c r="E132" s="192" t="s">
        <v>1163</v>
      </c>
      <c r="F132" s="193" t="s">
        <v>1164</v>
      </c>
      <c r="G132" s="194" t="s">
        <v>792</v>
      </c>
      <c r="H132" s="195">
        <v>11</v>
      </c>
      <c r="I132" s="196"/>
      <c r="J132" s="197">
        <f t="shared" si="20"/>
        <v>0</v>
      </c>
      <c r="K132" s="193" t="s">
        <v>21</v>
      </c>
      <c r="L132" s="60"/>
      <c r="M132" s="198" t="s">
        <v>21</v>
      </c>
      <c r="N132" s="199" t="s">
        <v>42</v>
      </c>
      <c r="O132" s="41"/>
      <c r="P132" s="200">
        <f t="shared" si="21"/>
        <v>0</v>
      </c>
      <c r="Q132" s="200">
        <v>0</v>
      </c>
      <c r="R132" s="200">
        <f t="shared" si="22"/>
        <v>0</v>
      </c>
      <c r="S132" s="200">
        <v>0</v>
      </c>
      <c r="T132" s="201">
        <f t="shared" si="23"/>
        <v>0</v>
      </c>
      <c r="AR132" s="23" t="s">
        <v>175</v>
      </c>
      <c r="AT132" s="23" t="s">
        <v>170</v>
      </c>
      <c r="AU132" s="23" t="s">
        <v>79</v>
      </c>
      <c r="AY132" s="23" t="s">
        <v>168</v>
      </c>
      <c r="BE132" s="202">
        <f t="shared" si="24"/>
        <v>0</v>
      </c>
      <c r="BF132" s="202">
        <f t="shared" si="25"/>
        <v>0</v>
      </c>
      <c r="BG132" s="202">
        <f t="shared" si="26"/>
        <v>0</v>
      </c>
      <c r="BH132" s="202">
        <f t="shared" si="27"/>
        <v>0</v>
      </c>
      <c r="BI132" s="202">
        <f t="shared" si="28"/>
        <v>0</v>
      </c>
      <c r="BJ132" s="23" t="s">
        <v>79</v>
      </c>
      <c r="BK132" s="202">
        <f t="shared" si="29"/>
        <v>0</v>
      </c>
      <c r="BL132" s="23" t="s">
        <v>175</v>
      </c>
      <c r="BM132" s="23" t="s">
        <v>1165</v>
      </c>
    </row>
    <row r="133" spans="2:65" s="1" customFormat="1" ht="16.5" customHeight="1">
      <c r="B133" s="40"/>
      <c r="C133" s="191" t="s">
        <v>533</v>
      </c>
      <c r="D133" s="191" t="s">
        <v>170</v>
      </c>
      <c r="E133" s="192" t="s">
        <v>1166</v>
      </c>
      <c r="F133" s="193" t="s">
        <v>1167</v>
      </c>
      <c r="G133" s="194" t="s">
        <v>792</v>
      </c>
      <c r="H133" s="195">
        <v>4</v>
      </c>
      <c r="I133" s="196"/>
      <c r="J133" s="197">
        <f t="shared" si="20"/>
        <v>0</v>
      </c>
      <c r="K133" s="193" t="s">
        <v>21</v>
      </c>
      <c r="L133" s="60"/>
      <c r="M133" s="198" t="s">
        <v>21</v>
      </c>
      <c r="N133" s="199" t="s">
        <v>42</v>
      </c>
      <c r="O133" s="41"/>
      <c r="P133" s="200">
        <f t="shared" si="21"/>
        <v>0</v>
      </c>
      <c r="Q133" s="200">
        <v>0</v>
      </c>
      <c r="R133" s="200">
        <f t="shared" si="22"/>
        <v>0</v>
      </c>
      <c r="S133" s="200">
        <v>0</v>
      </c>
      <c r="T133" s="201">
        <f t="shared" si="23"/>
        <v>0</v>
      </c>
      <c r="AR133" s="23" t="s">
        <v>175</v>
      </c>
      <c r="AT133" s="23" t="s">
        <v>170</v>
      </c>
      <c r="AU133" s="23" t="s">
        <v>79</v>
      </c>
      <c r="AY133" s="23" t="s">
        <v>168</v>
      </c>
      <c r="BE133" s="202">
        <f t="shared" si="24"/>
        <v>0</v>
      </c>
      <c r="BF133" s="202">
        <f t="shared" si="25"/>
        <v>0</v>
      </c>
      <c r="BG133" s="202">
        <f t="shared" si="26"/>
        <v>0</v>
      </c>
      <c r="BH133" s="202">
        <f t="shared" si="27"/>
        <v>0</v>
      </c>
      <c r="BI133" s="202">
        <f t="shared" si="28"/>
        <v>0</v>
      </c>
      <c r="BJ133" s="23" t="s">
        <v>79</v>
      </c>
      <c r="BK133" s="202">
        <f t="shared" si="29"/>
        <v>0</v>
      </c>
      <c r="BL133" s="23" t="s">
        <v>175</v>
      </c>
      <c r="BM133" s="23" t="s">
        <v>1168</v>
      </c>
    </row>
    <row r="134" spans="2:65" s="1" customFormat="1" ht="16.5" customHeight="1">
      <c r="B134" s="40"/>
      <c r="C134" s="191" t="s">
        <v>537</v>
      </c>
      <c r="D134" s="191" t="s">
        <v>170</v>
      </c>
      <c r="E134" s="192" t="s">
        <v>1169</v>
      </c>
      <c r="F134" s="193" t="s">
        <v>1170</v>
      </c>
      <c r="G134" s="194" t="s">
        <v>195</v>
      </c>
      <c r="H134" s="195">
        <v>132</v>
      </c>
      <c r="I134" s="196"/>
      <c r="J134" s="197">
        <f t="shared" si="20"/>
        <v>0</v>
      </c>
      <c r="K134" s="193" t="s">
        <v>21</v>
      </c>
      <c r="L134" s="60"/>
      <c r="M134" s="198" t="s">
        <v>21</v>
      </c>
      <c r="N134" s="199" t="s">
        <v>42</v>
      </c>
      <c r="O134" s="41"/>
      <c r="P134" s="200">
        <f t="shared" si="21"/>
        <v>0</v>
      </c>
      <c r="Q134" s="200">
        <v>0</v>
      </c>
      <c r="R134" s="200">
        <f t="shared" si="22"/>
        <v>0</v>
      </c>
      <c r="S134" s="200">
        <v>0</v>
      </c>
      <c r="T134" s="201">
        <f t="shared" si="23"/>
        <v>0</v>
      </c>
      <c r="AR134" s="23" t="s">
        <v>175</v>
      </c>
      <c r="AT134" s="23" t="s">
        <v>170</v>
      </c>
      <c r="AU134" s="23" t="s">
        <v>79</v>
      </c>
      <c r="AY134" s="23" t="s">
        <v>168</v>
      </c>
      <c r="BE134" s="202">
        <f t="shared" si="24"/>
        <v>0</v>
      </c>
      <c r="BF134" s="202">
        <f t="shared" si="25"/>
        <v>0</v>
      </c>
      <c r="BG134" s="202">
        <f t="shared" si="26"/>
        <v>0</v>
      </c>
      <c r="BH134" s="202">
        <f t="shared" si="27"/>
        <v>0</v>
      </c>
      <c r="BI134" s="202">
        <f t="shared" si="28"/>
        <v>0</v>
      </c>
      <c r="BJ134" s="23" t="s">
        <v>79</v>
      </c>
      <c r="BK134" s="202">
        <f t="shared" si="29"/>
        <v>0</v>
      </c>
      <c r="BL134" s="23" t="s">
        <v>175</v>
      </c>
      <c r="BM134" s="23" t="s">
        <v>1171</v>
      </c>
    </row>
    <row r="135" spans="2:65" s="1" customFormat="1" ht="16.5" customHeight="1">
      <c r="B135" s="40"/>
      <c r="C135" s="191" t="s">
        <v>542</v>
      </c>
      <c r="D135" s="191" t="s">
        <v>170</v>
      </c>
      <c r="E135" s="192" t="s">
        <v>1172</v>
      </c>
      <c r="F135" s="193" t="s">
        <v>1173</v>
      </c>
      <c r="G135" s="194" t="s">
        <v>195</v>
      </c>
      <c r="H135" s="195">
        <v>37</v>
      </c>
      <c r="I135" s="196"/>
      <c r="J135" s="197">
        <f t="shared" si="20"/>
        <v>0</v>
      </c>
      <c r="K135" s="193" t="s">
        <v>21</v>
      </c>
      <c r="L135" s="60"/>
      <c r="M135" s="198" t="s">
        <v>21</v>
      </c>
      <c r="N135" s="199" t="s">
        <v>42</v>
      </c>
      <c r="O135" s="41"/>
      <c r="P135" s="200">
        <f t="shared" si="21"/>
        <v>0</v>
      </c>
      <c r="Q135" s="200">
        <v>0</v>
      </c>
      <c r="R135" s="200">
        <f t="shared" si="22"/>
        <v>0</v>
      </c>
      <c r="S135" s="200">
        <v>0</v>
      </c>
      <c r="T135" s="201">
        <f t="shared" si="23"/>
        <v>0</v>
      </c>
      <c r="AR135" s="23" t="s">
        <v>175</v>
      </c>
      <c r="AT135" s="23" t="s">
        <v>170</v>
      </c>
      <c r="AU135" s="23" t="s">
        <v>79</v>
      </c>
      <c r="AY135" s="23" t="s">
        <v>168</v>
      </c>
      <c r="BE135" s="202">
        <f t="shared" si="24"/>
        <v>0</v>
      </c>
      <c r="BF135" s="202">
        <f t="shared" si="25"/>
        <v>0</v>
      </c>
      <c r="BG135" s="202">
        <f t="shared" si="26"/>
        <v>0</v>
      </c>
      <c r="BH135" s="202">
        <f t="shared" si="27"/>
        <v>0</v>
      </c>
      <c r="BI135" s="202">
        <f t="shared" si="28"/>
        <v>0</v>
      </c>
      <c r="BJ135" s="23" t="s">
        <v>79</v>
      </c>
      <c r="BK135" s="202">
        <f t="shared" si="29"/>
        <v>0</v>
      </c>
      <c r="BL135" s="23" t="s">
        <v>175</v>
      </c>
      <c r="BM135" s="23" t="s">
        <v>1174</v>
      </c>
    </row>
    <row r="136" spans="2:65" s="1" customFormat="1" ht="16.5" customHeight="1">
      <c r="B136" s="40"/>
      <c r="C136" s="191" t="s">
        <v>546</v>
      </c>
      <c r="D136" s="191" t="s">
        <v>170</v>
      </c>
      <c r="E136" s="192" t="s">
        <v>1175</v>
      </c>
      <c r="F136" s="193" t="s">
        <v>1176</v>
      </c>
      <c r="G136" s="194" t="s">
        <v>195</v>
      </c>
      <c r="H136" s="195">
        <v>330</v>
      </c>
      <c r="I136" s="196"/>
      <c r="J136" s="197">
        <f t="shared" si="20"/>
        <v>0</v>
      </c>
      <c r="K136" s="193" t="s">
        <v>21</v>
      </c>
      <c r="L136" s="60"/>
      <c r="M136" s="198" t="s">
        <v>21</v>
      </c>
      <c r="N136" s="199" t="s">
        <v>42</v>
      </c>
      <c r="O136" s="41"/>
      <c r="P136" s="200">
        <f t="shared" si="21"/>
        <v>0</v>
      </c>
      <c r="Q136" s="200">
        <v>0</v>
      </c>
      <c r="R136" s="200">
        <f t="shared" si="22"/>
        <v>0</v>
      </c>
      <c r="S136" s="200">
        <v>0</v>
      </c>
      <c r="T136" s="201">
        <f t="shared" si="23"/>
        <v>0</v>
      </c>
      <c r="AR136" s="23" t="s">
        <v>175</v>
      </c>
      <c r="AT136" s="23" t="s">
        <v>170</v>
      </c>
      <c r="AU136" s="23" t="s">
        <v>79</v>
      </c>
      <c r="AY136" s="23" t="s">
        <v>168</v>
      </c>
      <c r="BE136" s="202">
        <f t="shared" si="24"/>
        <v>0</v>
      </c>
      <c r="BF136" s="202">
        <f t="shared" si="25"/>
        <v>0</v>
      </c>
      <c r="BG136" s="202">
        <f t="shared" si="26"/>
        <v>0</v>
      </c>
      <c r="BH136" s="202">
        <f t="shared" si="27"/>
        <v>0</v>
      </c>
      <c r="BI136" s="202">
        <f t="shared" si="28"/>
        <v>0</v>
      </c>
      <c r="BJ136" s="23" t="s">
        <v>79</v>
      </c>
      <c r="BK136" s="202">
        <f t="shared" si="29"/>
        <v>0</v>
      </c>
      <c r="BL136" s="23" t="s">
        <v>175</v>
      </c>
      <c r="BM136" s="23" t="s">
        <v>1177</v>
      </c>
    </row>
    <row r="137" spans="2:65" s="1" customFormat="1" ht="16.5" customHeight="1">
      <c r="B137" s="40"/>
      <c r="C137" s="191" t="s">
        <v>551</v>
      </c>
      <c r="D137" s="191" t="s">
        <v>170</v>
      </c>
      <c r="E137" s="192" t="s">
        <v>1178</v>
      </c>
      <c r="F137" s="193" t="s">
        <v>1179</v>
      </c>
      <c r="G137" s="194" t="s">
        <v>792</v>
      </c>
      <c r="H137" s="195">
        <v>11</v>
      </c>
      <c r="I137" s="196"/>
      <c r="J137" s="197">
        <f t="shared" si="20"/>
        <v>0</v>
      </c>
      <c r="K137" s="193" t="s">
        <v>21</v>
      </c>
      <c r="L137" s="60"/>
      <c r="M137" s="198" t="s">
        <v>21</v>
      </c>
      <c r="N137" s="199" t="s">
        <v>42</v>
      </c>
      <c r="O137" s="41"/>
      <c r="P137" s="200">
        <f t="shared" si="21"/>
        <v>0</v>
      </c>
      <c r="Q137" s="200">
        <v>0</v>
      </c>
      <c r="R137" s="200">
        <f t="shared" si="22"/>
        <v>0</v>
      </c>
      <c r="S137" s="200">
        <v>0</v>
      </c>
      <c r="T137" s="201">
        <f t="shared" si="23"/>
        <v>0</v>
      </c>
      <c r="AR137" s="23" t="s">
        <v>175</v>
      </c>
      <c r="AT137" s="23" t="s">
        <v>170</v>
      </c>
      <c r="AU137" s="23" t="s">
        <v>79</v>
      </c>
      <c r="AY137" s="23" t="s">
        <v>168</v>
      </c>
      <c r="BE137" s="202">
        <f t="shared" si="24"/>
        <v>0</v>
      </c>
      <c r="BF137" s="202">
        <f t="shared" si="25"/>
        <v>0</v>
      </c>
      <c r="BG137" s="202">
        <f t="shared" si="26"/>
        <v>0</v>
      </c>
      <c r="BH137" s="202">
        <f t="shared" si="27"/>
        <v>0</v>
      </c>
      <c r="BI137" s="202">
        <f t="shared" si="28"/>
        <v>0</v>
      </c>
      <c r="BJ137" s="23" t="s">
        <v>79</v>
      </c>
      <c r="BK137" s="202">
        <f t="shared" si="29"/>
        <v>0</v>
      </c>
      <c r="BL137" s="23" t="s">
        <v>175</v>
      </c>
      <c r="BM137" s="23" t="s">
        <v>1180</v>
      </c>
    </row>
    <row r="138" spans="2:65" s="1" customFormat="1" ht="16.5" customHeight="1">
      <c r="B138" s="40"/>
      <c r="C138" s="191" t="s">
        <v>556</v>
      </c>
      <c r="D138" s="191" t="s">
        <v>170</v>
      </c>
      <c r="E138" s="192" t="s">
        <v>1181</v>
      </c>
      <c r="F138" s="193" t="s">
        <v>1182</v>
      </c>
      <c r="G138" s="194" t="s">
        <v>792</v>
      </c>
      <c r="H138" s="195">
        <v>38</v>
      </c>
      <c r="I138" s="196"/>
      <c r="J138" s="197">
        <f t="shared" si="20"/>
        <v>0</v>
      </c>
      <c r="K138" s="193" t="s">
        <v>21</v>
      </c>
      <c r="L138" s="60"/>
      <c r="M138" s="198" t="s">
        <v>21</v>
      </c>
      <c r="N138" s="199" t="s">
        <v>42</v>
      </c>
      <c r="O138" s="41"/>
      <c r="P138" s="200">
        <f t="shared" si="21"/>
        <v>0</v>
      </c>
      <c r="Q138" s="200">
        <v>0</v>
      </c>
      <c r="R138" s="200">
        <f t="shared" si="22"/>
        <v>0</v>
      </c>
      <c r="S138" s="200">
        <v>0</v>
      </c>
      <c r="T138" s="201">
        <f t="shared" si="23"/>
        <v>0</v>
      </c>
      <c r="AR138" s="23" t="s">
        <v>175</v>
      </c>
      <c r="AT138" s="23" t="s">
        <v>170</v>
      </c>
      <c r="AU138" s="23" t="s">
        <v>79</v>
      </c>
      <c r="AY138" s="23" t="s">
        <v>168</v>
      </c>
      <c r="BE138" s="202">
        <f t="shared" si="24"/>
        <v>0</v>
      </c>
      <c r="BF138" s="202">
        <f t="shared" si="25"/>
        <v>0</v>
      </c>
      <c r="BG138" s="202">
        <f t="shared" si="26"/>
        <v>0</v>
      </c>
      <c r="BH138" s="202">
        <f t="shared" si="27"/>
        <v>0</v>
      </c>
      <c r="BI138" s="202">
        <f t="shared" si="28"/>
        <v>0</v>
      </c>
      <c r="BJ138" s="23" t="s">
        <v>79</v>
      </c>
      <c r="BK138" s="202">
        <f t="shared" si="29"/>
        <v>0</v>
      </c>
      <c r="BL138" s="23" t="s">
        <v>175</v>
      </c>
      <c r="BM138" s="23" t="s">
        <v>1183</v>
      </c>
    </row>
    <row r="139" spans="2:65" s="1" customFormat="1" ht="16.5" customHeight="1">
      <c r="B139" s="40"/>
      <c r="C139" s="191" t="s">
        <v>565</v>
      </c>
      <c r="D139" s="191" t="s">
        <v>170</v>
      </c>
      <c r="E139" s="192" t="s">
        <v>1184</v>
      </c>
      <c r="F139" s="193" t="s">
        <v>1185</v>
      </c>
      <c r="G139" s="194" t="s">
        <v>195</v>
      </c>
      <c r="H139" s="195">
        <v>52</v>
      </c>
      <c r="I139" s="196"/>
      <c r="J139" s="197">
        <f t="shared" si="20"/>
        <v>0</v>
      </c>
      <c r="K139" s="193" t="s">
        <v>21</v>
      </c>
      <c r="L139" s="60"/>
      <c r="M139" s="198" t="s">
        <v>21</v>
      </c>
      <c r="N139" s="199" t="s">
        <v>42</v>
      </c>
      <c r="O139" s="41"/>
      <c r="P139" s="200">
        <f t="shared" si="21"/>
        <v>0</v>
      </c>
      <c r="Q139" s="200">
        <v>0</v>
      </c>
      <c r="R139" s="200">
        <f t="shared" si="22"/>
        <v>0</v>
      </c>
      <c r="S139" s="200">
        <v>0</v>
      </c>
      <c r="T139" s="201">
        <f t="shared" si="23"/>
        <v>0</v>
      </c>
      <c r="AR139" s="23" t="s">
        <v>175</v>
      </c>
      <c r="AT139" s="23" t="s">
        <v>170</v>
      </c>
      <c r="AU139" s="23" t="s">
        <v>79</v>
      </c>
      <c r="AY139" s="23" t="s">
        <v>168</v>
      </c>
      <c r="BE139" s="202">
        <f t="shared" si="24"/>
        <v>0</v>
      </c>
      <c r="BF139" s="202">
        <f t="shared" si="25"/>
        <v>0</v>
      </c>
      <c r="BG139" s="202">
        <f t="shared" si="26"/>
        <v>0</v>
      </c>
      <c r="BH139" s="202">
        <f t="shared" si="27"/>
        <v>0</v>
      </c>
      <c r="BI139" s="202">
        <f t="shared" si="28"/>
        <v>0</v>
      </c>
      <c r="BJ139" s="23" t="s">
        <v>79</v>
      </c>
      <c r="BK139" s="202">
        <f t="shared" si="29"/>
        <v>0</v>
      </c>
      <c r="BL139" s="23" t="s">
        <v>175</v>
      </c>
      <c r="BM139" s="23" t="s">
        <v>1186</v>
      </c>
    </row>
    <row r="140" spans="2:65" s="1" customFormat="1" ht="16.5" customHeight="1">
      <c r="B140" s="40"/>
      <c r="C140" s="191" t="s">
        <v>570</v>
      </c>
      <c r="D140" s="191" t="s">
        <v>170</v>
      </c>
      <c r="E140" s="192" t="s">
        <v>1187</v>
      </c>
      <c r="F140" s="193" t="s">
        <v>1188</v>
      </c>
      <c r="G140" s="194" t="s">
        <v>943</v>
      </c>
      <c r="H140" s="195">
        <v>1</v>
      </c>
      <c r="I140" s="196"/>
      <c r="J140" s="197">
        <f t="shared" si="20"/>
        <v>0</v>
      </c>
      <c r="K140" s="193" t="s">
        <v>21</v>
      </c>
      <c r="L140" s="60"/>
      <c r="M140" s="198" t="s">
        <v>21</v>
      </c>
      <c r="N140" s="199" t="s">
        <v>42</v>
      </c>
      <c r="O140" s="41"/>
      <c r="P140" s="200">
        <f t="shared" si="21"/>
        <v>0</v>
      </c>
      <c r="Q140" s="200">
        <v>0</v>
      </c>
      <c r="R140" s="200">
        <f t="shared" si="22"/>
        <v>0</v>
      </c>
      <c r="S140" s="200">
        <v>0</v>
      </c>
      <c r="T140" s="201">
        <f t="shared" si="23"/>
        <v>0</v>
      </c>
      <c r="AR140" s="23" t="s">
        <v>175</v>
      </c>
      <c r="AT140" s="23" t="s">
        <v>170</v>
      </c>
      <c r="AU140" s="23" t="s">
        <v>79</v>
      </c>
      <c r="AY140" s="23" t="s">
        <v>168</v>
      </c>
      <c r="BE140" s="202">
        <f t="shared" si="24"/>
        <v>0</v>
      </c>
      <c r="BF140" s="202">
        <f t="shared" si="25"/>
        <v>0</v>
      </c>
      <c r="BG140" s="202">
        <f t="shared" si="26"/>
        <v>0</v>
      </c>
      <c r="BH140" s="202">
        <f t="shared" si="27"/>
        <v>0</v>
      </c>
      <c r="BI140" s="202">
        <f t="shared" si="28"/>
        <v>0</v>
      </c>
      <c r="BJ140" s="23" t="s">
        <v>79</v>
      </c>
      <c r="BK140" s="202">
        <f t="shared" si="29"/>
        <v>0</v>
      </c>
      <c r="BL140" s="23" t="s">
        <v>175</v>
      </c>
      <c r="BM140" s="23" t="s">
        <v>1189</v>
      </c>
    </row>
    <row r="141" spans="2:65" s="1" customFormat="1" ht="16.5" customHeight="1">
      <c r="B141" s="40"/>
      <c r="C141" s="191" t="s">
        <v>574</v>
      </c>
      <c r="D141" s="191" t="s">
        <v>170</v>
      </c>
      <c r="E141" s="192" t="s">
        <v>1190</v>
      </c>
      <c r="F141" s="193" t="s">
        <v>1191</v>
      </c>
      <c r="G141" s="194" t="s">
        <v>260</v>
      </c>
      <c r="H141" s="195">
        <v>330</v>
      </c>
      <c r="I141" s="196"/>
      <c r="J141" s="197">
        <f t="shared" si="20"/>
        <v>0</v>
      </c>
      <c r="K141" s="193" t="s">
        <v>21</v>
      </c>
      <c r="L141" s="60"/>
      <c r="M141" s="198" t="s">
        <v>21</v>
      </c>
      <c r="N141" s="199" t="s">
        <v>42</v>
      </c>
      <c r="O141" s="41"/>
      <c r="P141" s="200">
        <f t="shared" si="21"/>
        <v>0</v>
      </c>
      <c r="Q141" s="200">
        <v>0</v>
      </c>
      <c r="R141" s="200">
        <f t="shared" si="22"/>
        <v>0</v>
      </c>
      <c r="S141" s="200">
        <v>0</v>
      </c>
      <c r="T141" s="201">
        <f t="shared" si="23"/>
        <v>0</v>
      </c>
      <c r="AR141" s="23" t="s">
        <v>175</v>
      </c>
      <c r="AT141" s="23" t="s">
        <v>170</v>
      </c>
      <c r="AU141" s="23" t="s">
        <v>79</v>
      </c>
      <c r="AY141" s="23" t="s">
        <v>168</v>
      </c>
      <c r="BE141" s="202">
        <f t="shared" si="24"/>
        <v>0</v>
      </c>
      <c r="BF141" s="202">
        <f t="shared" si="25"/>
        <v>0</v>
      </c>
      <c r="BG141" s="202">
        <f t="shared" si="26"/>
        <v>0</v>
      </c>
      <c r="BH141" s="202">
        <f t="shared" si="27"/>
        <v>0</v>
      </c>
      <c r="BI141" s="202">
        <f t="shared" si="28"/>
        <v>0</v>
      </c>
      <c r="BJ141" s="23" t="s">
        <v>79</v>
      </c>
      <c r="BK141" s="202">
        <f t="shared" si="29"/>
        <v>0</v>
      </c>
      <c r="BL141" s="23" t="s">
        <v>175</v>
      </c>
      <c r="BM141" s="23" t="s">
        <v>1192</v>
      </c>
    </row>
    <row r="142" spans="2:65" s="1" customFormat="1" ht="16.5" customHeight="1">
      <c r="B142" s="40"/>
      <c r="C142" s="191" t="s">
        <v>578</v>
      </c>
      <c r="D142" s="191" t="s">
        <v>170</v>
      </c>
      <c r="E142" s="192" t="s">
        <v>1193</v>
      </c>
      <c r="F142" s="193" t="s">
        <v>1194</v>
      </c>
      <c r="G142" s="194" t="s">
        <v>195</v>
      </c>
      <c r="H142" s="195">
        <v>499</v>
      </c>
      <c r="I142" s="196"/>
      <c r="J142" s="197">
        <f t="shared" si="20"/>
        <v>0</v>
      </c>
      <c r="K142" s="193" t="s">
        <v>21</v>
      </c>
      <c r="L142" s="60"/>
      <c r="M142" s="198" t="s">
        <v>21</v>
      </c>
      <c r="N142" s="199" t="s">
        <v>42</v>
      </c>
      <c r="O142" s="41"/>
      <c r="P142" s="200">
        <f t="shared" si="21"/>
        <v>0</v>
      </c>
      <c r="Q142" s="200">
        <v>0</v>
      </c>
      <c r="R142" s="200">
        <f t="shared" si="22"/>
        <v>0</v>
      </c>
      <c r="S142" s="200">
        <v>0</v>
      </c>
      <c r="T142" s="201">
        <f t="shared" si="23"/>
        <v>0</v>
      </c>
      <c r="AR142" s="23" t="s">
        <v>175</v>
      </c>
      <c r="AT142" s="23" t="s">
        <v>170</v>
      </c>
      <c r="AU142" s="23" t="s">
        <v>79</v>
      </c>
      <c r="AY142" s="23" t="s">
        <v>168</v>
      </c>
      <c r="BE142" s="202">
        <f t="shared" si="24"/>
        <v>0</v>
      </c>
      <c r="BF142" s="202">
        <f t="shared" si="25"/>
        <v>0</v>
      </c>
      <c r="BG142" s="202">
        <f t="shared" si="26"/>
        <v>0</v>
      </c>
      <c r="BH142" s="202">
        <f t="shared" si="27"/>
        <v>0</v>
      </c>
      <c r="BI142" s="202">
        <f t="shared" si="28"/>
        <v>0</v>
      </c>
      <c r="BJ142" s="23" t="s">
        <v>79</v>
      </c>
      <c r="BK142" s="202">
        <f t="shared" si="29"/>
        <v>0</v>
      </c>
      <c r="BL142" s="23" t="s">
        <v>175</v>
      </c>
      <c r="BM142" s="23" t="s">
        <v>1195</v>
      </c>
    </row>
    <row r="143" spans="2:65" s="10" customFormat="1" ht="37.35" customHeight="1">
      <c r="B143" s="175"/>
      <c r="C143" s="176"/>
      <c r="D143" s="177" t="s">
        <v>70</v>
      </c>
      <c r="E143" s="178" t="s">
        <v>166</v>
      </c>
      <c r="F143" s="178" t="s">
        <v>1196</v>
      </c>
      <c r="G143" s="176"/>
      <c r="H143" s="176"/>
      <c r="I143" s="179"/>
      <c r="J143" s="180">
        <f>BK143</f>
        <v>0</v>
      </c>
      <c r="K143" s="176"/>
      <c r="L143" s="181"/>
      <c r="M143" s="182"/>
      <c r="N143" s="183"/>
      <c r="O143" s="183"/>
      <c r="P143" s="184">
        <f>P144+SUM(P145:P150)+P166+P198</f>
        <v>0</v>
      </c>
      <c r="Q143" s="183"/>
      <c r="R143" s="184">
        <f>R144+SUM(R145:R150)+R166+R198</f>
        <v>0</v>
      </c>
      <c r="S143" s="183"/>
      <c r="T143" s="185">
        <f>T144+SUM(T145:T150)+T166+T198</f>
        <v>0</v>
      </c>
      <c r="AR143" s="186" t="s">
        <v>79</v>
      </c>
      <c r="AT143" s="187" t="s">
        <v>70</v>
      </c>
      <c r="AU143" s="187" t="s">
        <v>71</v>
      </c>
      <c r="AY143" s="186" t="s">
        <v>168</v>
      </c>
      <c r="BK143" s="188">
        <f>BK144+SUM(BK145:BK150)+BK166+BK198</f>
        <v>0</v>
      </c>
    </row>
    <row r="144" spans="2:65" s="1" customFormat="1" ht="16.5" customHeight="1">
      <c r="B144" s="40"/>
      <c r="C144" s="191" t="s">
        <v>583</v>
      </c>
      <c r="D144" s="191" t="s">
        <v>170</v>
      </c>
      <c r="E144" s="192" t="s">
        <v>1197</v>
      </c>
      <c r="F144" s="193" t="s">
        <v>1198</v>
      </c>
      <c r="G144" s="194" t="s">
        <v>1199</v>
      </c>
      <c r="H144" s="195">
        <v>8</v>
      </c>
      <c r="I144" s="196"/>
      <c r="J144" s="197">
        <f t="shared" ref="J144:J149" si="30">ROUND(I144*H144,2)</f>
        <v>0</v>
      </c>
      <c r="K144" s="193" t="s">
        <v>21</v>
      </c>
      <c r="L144" s="60"/>
      <c r="M144" s="198" t="s">
        <v>21</v>
      </c>
      <c r="N144" s="199" t="s">
        <v>42</v>
      </c>
      <c r="O144" s="41"/>
      <c r="P144" s="200">
        <f t="shared" ref="P144:P149" si="31">O144*H144</f>
        <v>0</v>
      </c>
      <c r="Q144" s="200">
        <v>0</v>
      </c>
      <c r="R144" s="200">
        <f t="shared" ref="R144:R149" si="32">Q144*H144</f>
        <v>0</v>
      </c>
      <c r="S144" s="200">
        <v>0</v>
      </c>
      <c r="T144" s="201">
        <f t="shared" ref="T144:T149" si="33">S144*H144</f>
        <v>0</v>
      </c>
      <c r="AR144" s="23" t="s">
        <v>175</v>
      </c>
      <c r="AT144" s="23" t="s">
        <v>170</v>
      </c>
      <c r="AU144" s="23" t="s">
        <v>79</v>
      </c>
      <c r="AY144" s="23" t="s">
        <v>168</v>
      </c>
      <c r="BE144" s="202">
        <f t="shared" ref="BE144:BE149" si="34">IF(N144="základní",J144,0)</f>
        <v>0</v>
      </c>
      <c r="BF144" s="202">
        <f t="shared" ref="BF144:BF149" si="35">IF(N144="snížená",J144,0)</f>
        <v>0</v>
      </c>
      <c r="BG144" s="202">
        <f t="shared" ref="BG144:BG149" si="36">IF(N144="zákl. přenesená",J144,0)</f>
        <v>0</v>
      </c>
      <c r="BH144" s="202">
        <f t="shared" ref="BH144:BH149" si="37">IF(N144="sníž. přenesená",J144,0)</f>
        <v>0</v>
      </c>
      <c r="BI144" s="202">
        <f t="shared" ref="BI144:BI149" si="38">IF(N144="nulová",J144,0)</f>
        <v>0</v>
      </c>
      <c r="BJ144" s="23" t="s">
        <v>79</v>
      </c>
      <c r="BK144" s="202">
        <f t="shared" ref="BK144:BK149" si="39">ROUND(I144*H144,2)</f>
        <v>0</v>
      </c>
      <c r="BL144" s="23" t="s">
        <v>175</v>
      </c>
      <c r="BM144" s="23" t="s">
        <v>1200</v>
      </c>
    </row>
    <row r="145" spans="2:65" s="1" customFormat="1" ht="16.5" customHeight="1">
      <c r="B145" s="40"/>
      <c r="C145" s="191" t="s">
        <v>587</v>
      </c>
      <c r="D145" s="191" t="s">
        <v>170</v>
      </c>
      <c r="E145" s="192" t="s">
        <v>1201</v>
      </c>
      <c r="F145" s="193" t="s">
        <v>1202</v>
      </c>
      <c r="G145" s="194" t="s">
        <v>772</v>
      </c>
      <c r="H145" s="195">
        <v>1</v>
      </c>
      <c r="I145" s="196"/>
      <c r="J145" s="197">
        <f t="shared" si="30"/>
        <v>0</v>
      </c>
      <c r="K145" s="193" t="s">
        <v>21</v>
      </c>
      <c r="L145" s="60"/>
      <c r="M145" s="198" t="s">
        <v>21</v>
      </c>
      <c r="N145" s="199" t="s">
        <v>42</v>
      </c>
      <c r="O145" s="41"/>
      <c r="P145" s="200">
        <f t="shared" si="31"/>
        <v>0</v>
      </c>
      <c r="Q145" s="200">
        <v>0</v>
      </c>
      <c r="R145" s="200">
        <f t="shared" si="32"/>
        <v>0</v>
      </c>
      <c r="S145" s="200">
        <v>0</v>
      </c>
      <c r="T145" s="201">
        <f t="shared" si="33"/>
        <v>0</v>
      </c>
      <c r="AR145" s="23" t="s">
        <v>175</v>
      </c>
      <c r="AT145" s="23" t="s">
        <v>170</v>
      </c>
      <c r="AU145" s="23" t="s">
        <v>79</v>
      </c>
      <c r="AY145" s="23" t="s">
        <v>168</v>
      </c>
      <c r="BE145" s="202">
        <f t="shared" si="34"/>
        <v>0</v>
      </c>
      <c r="BF145" s="202">
        <f t="shared" si="35"/>
        <v>0</v>
      </c>
      <c r="BG145" s="202">
        <f t="shared" si="36"/>
        <v>0</v>
      </c>
      <c r="BH145" s="202">
        <f t="shared" si="37"/>
        <v>0</v>
      </c>
      <c r="BI145" s="202">
        <f t="shared" si="38"/>
        <v>0</v>
      </c>
      <c r="BJ145" s="23" t="s">
        <v>79</v>
      </c>
      <c r="BK145" s="202">
        <f t="shared" si="39"/>
        <v>0</v>
      </c>
      <c r="BL145" s="23" t="s">
        <v>175</v>
      </c>
      <c r="BM145" s="23" t="s">
        <v>1203</v>
      </c>
    </row>
    <row r="146" spans="2:65" s="1" customFormat="1" ht="16.5" customHeight="1">
      <c r="B146" s="40"/>
      <c r="C146" s="191" t="s">
        <v>592</v>
      </c>
      <c r="D146" s="191" t="s">
        <v>170</v>
      </c>
      <c r="E146" s="192" t="s">
        <v>1204</v>
      </c>
      <c r="F146" s="193" t="s">
        <v>1205</v>
      </c>
      <c r="G146" s="194" t="s">
        <v>772</v>
      </c>
      <c r="H146" s="195">
        <v>1</v>
      </c>
      <c r="I146" s="196"/>
      <c r="J146" s="197">
        <f t="shared" si="30"/>
        <v>0</v>
      </c>
      <c r="K146" s="193" t="s">
        <v>21</v>
      </c>
      <c r="L146" s="60"/>
      <c r="M146" s="198" t="s">
        <v>21</v>
      </c>
      <c r="N146" s="199" t="s">
        <v>42</v>
      </c>
      <c r="O146" s="41"/>
      <c r="P146" s="200">
        <f t="shared" si="31"/>
        <v>0</v>
      </c>
      <c r="Q146" s="200">
        <v>0</v>
      </c>
      <c r="R146" s="200">
        <f t="shared" si="32"/>
        <v>0</v>
      </c>
      <c r="S146" s="200">
        <v>0</v>
      </c>
      <c r="T146" s="201">
        <f t="shared" si="33"/>
        <v>0</v>
      </c>
      <c r="AR146" s="23" t="s">
        <v>175</v>
      </c>
      <c r="AT146" s="23" t="s">
        <v>170</v>
      </c>
      <c r="AU146" s="23" t="s">
        <v>79</v>
      </c>
      <c r="AY146" s="23" t="s">
        <v>168</v>
      </c>
      <c r="BE146" s="202">
        <f t="shared" si="34"/>
        <v>0</v>
      </c>
      <c r="BF146" s="202">
        <f t="shared" si="35"/>
        <v>0</v>
      </c>
      <c r="BG146" s="202">
        <f t="shared" si="36"/>
        <v>0</v>
      </c>
      <c r="BH146" s="202">
        <f t="shared" si="37"/>
        <v>0</v>
      </c>
      <c r="BI146" s="202">
        <f t="shared" si="38"/>
        <v>0</v>
      </c>
      <c r="BJ146" s="23" t="s">
        <v>79</v>
      </c>
      <c r="BK146" s="202">
        <f t="shared" si="39"/>
        <v>0</v>
      </c>
      <c r="BL146" s="23" t="s">
        <v>175</v>
      </c>
      <c r="BM146" s="23" t="s">
        <v>1206</v>
      </c>
    </row>
    <row r="147" spans="2:65" s="1" customFormat="1" ht="16.5" customHeight="1">
      <c r="B147" s="40"/>
      <c r="C147" s="191" t="s">
        <v>596</v>
      </c>
      <c r="D147" s="191" t="s">
        <v>170</v>
      </c>
      <c r="E147" s="192" t="s">
        <v>1207</v>
      </c>
      <c r="F147" s="193" t="s">
        <v>1208</v>
      </c>
      <c r="G147" s="194" t="s">
        <v>772</v>
      </c>
      <c r="H147" s="195">
        <v>1</v>
      </c>
      <c r="I147" s="196"/>
      <c r="J147" s="197">
        <f t="shared" si="30"/>
        <v>0</v>
      </c>
      <c r="K147" s="193" t="s">
        <v>21</v>
      </c>
      <c r="L147" s="60"/>
      <c r="M147" s="198" t="s">
        <v>21</v>
      </c>
      <c r="N147" s="199" t="s">
        <v>42</v>
      </c>
      <c r="O147" s="41"/>
      <c r="P147" s="200">
        <f t="shared" si="31"/>
        <v>0</v>
      </c>
      <c r="Q147" s="200">
        <v>0</v>
      </c>
      <c r="R147" s="200">
        <f t="shared" si="32"/>
        <v>0</v>
      </c>
      <c r="S147" s="200">
        <v>0</v>
      </c>
      <c r="T147" s="201">
        <f t="shared" si="33"/>
        <v>0</v>
      </c>
      <c r="AR147" s="23" t="s">
        <v>175</v>
      </c>
      <c r="AT147" s="23" t="s">
        <v>170</v>
      </c>
      <c r="AU147" s="23" t="s">
        <v>79</v>
      </c>
      <c r="AY147" s="23" t="s">
        <v>168</v>
      </c>
      <c r="BE147" s="202">
        <f t="shared" si="34"/>
        <v>0</v>
      </c>
      <c r="BF147" s="202">
        <f t="shared" si="35"/>
        <v>0</v>
      </c>
      <c r="BG147" s="202">
        <f t="shared" si="36"/>
        <v>0</v>
      </c>
      <c r="BH147" s="202">
        <f t="shared" si="37"/>
        <v>0</v>
      </c>
      <c r="BI147" s="202">
        <f t="shared" si="38"/>
        <v>0</v>
      </c>
      <c r="BJ147" s="23" t="s">
        <v>79</v>
      </c>
      <c r="BK147" s="202">
        <f t="shared" si="39"/>
        <v>0</v>
      </c>
      <c r="BL147" s="23" t="s">
        <v>175</v>
      </c>
      <c r="BM147" s="23" t="s">
        <v>1209</v>
      </c>
    </row>
    <row r="148" spans="2:65" s="1" customFormat="1" ht="16.5" customHeight="1">
      <c r="B148" s="40"/>
      <c r="C148" s="191" t="s">
        <v>600</v>
      </c>
      <c r="D148" s="191" t="s">
        <v>170</v>
      </c>
      <c r="E148" s="192" t="s">
        <v>1210</v>
      </c>
      <c r="F148" s="193" t="s">
        <v>1211</v>
      </c>
      <c r="G148" s="194" t="s">
        <v>772</v>
      </c>
      <c r="H148" s="195">
        <v>1</v>
      </c>
      <c r="I148" s="196"/>
      <c r="J148" s="197">
        <f t="shared" si="30"/>
        <v>0</v>
      </c>
      <c r="K148" s="193" t="s">
        <v>21</v>
      </c>
      <c r="L148" s="60"/>
      <c r="M148" s="198" t="s">
        <v>21</v>
      </c>
      <c r="N148" s="199" t="s">
        <v>42</v>
      </c>
      <c r="O148" s="41"/>
      <c r="P148" s="200">
        <f t="shared" si="31"/>
        <v>0</v>
      </c>
      <c r="Q148" s="200">
        <v>0</v>
      </c>
      <c r="R148" s="200">
        <f t="shared" si="32"/>
        <v>0</v>
      </c>
      <c r="S148" s="200">
        <v>0</v>
      </c>
      <c r="T148" s="201">
        <f t="shared" si="33"/>
        <v>0</v>
      </c>
      <c r="AR148" s="23" t="s">
        <v>175</v>
      </c>
      <c r="AT148" s="23" t="s">
        <v>170</v>
      </c>
      <c r="AU148" s="23" t="s">
        <v>79</v>
      </c>
      <c r="AY148" s="23" t="s">
        <v>168</v>
      </c>
      <c r="BE148" s="202">
        <f t="shared" si="34"/>
        <v>0</v>
      </c>
      <c r="BF148" s="202">
        <f t="shared" si="35"/>
        <v>0</v>
      </c>
      <c r="BG148" s="202">
        <f t="shared" si="36"/>
        <v>0</v>
      </c>
      <c r="BH148" s="202">
        <f t="shared" si="37"/>
        <v>0</v>
      </c>
      <c r="BI148" s="202">
        <f t="shared" si="38"/>
        <v>0</v>
      </c>
      <c r="BJ148" s="23" t="s">
        <v>79</v>
      </c>
      <c r="BK148" s="202">
        <f t="shared" si="39"/>
        <v>0</v>
      </c>
      <c r="BL148" s="23" t="s">
        <v>175</v>
      </c>
      <c r="BM148" s="23" t="s">
        <v>1212</v>
      </c>
    </row>
    <row r="149" spans="2:65" s="1" customFormat="1" ht="16.5" customHeight="1">
      <c r="B149" s="40"/>
      <c r="C149" s="191" t="s">
        <v>604</v>
      </c>
      <c r="D149" s="191" t="s">
        <v>170</v>
      </c>
      <c r="E149" s="192" t="s">
        <v>1213</v>
      </c>
      <c r="F149" s="193" t="s">
        <v>1214</v>
      </c>
      <c r="G149" s="194" t="s">
        <v>792</v>
      </c>
      <c r="H149" s="195">
        <v>1</v>
      </c>
      <c r="I149" s="196"/>
      <c r="J149" s="197">
        <f t="shared" si="30"/>
        <v>0</v>
      </c>
      <c r="K149" s="193" t="s">
        <v>21</v>
      </c>
      <c r="L149" s="60"/>
      <c r="M149" s="198" t="s">
        <v>21</v>
      </c>
      <c r="N149" s="199" t="s">
        <v>42</v>
      </c>
      <c r="O149" s="41"/>
      <c r="P149" s="200">
        <f t="shared" si="31"/>
        <v>0</v>
      </c>
      <c r="Q149" s="200">
        <v>0</v>
      </c>
      <c r="R149" s="200">
        <f t="shared" si="32"/>
        <v>0</v>
      </c>
      <c r="S149" s="200">
        <v>0</v>
      </c>
      <c r="T149" s="201">
        <f t="shared" si="33"/>
        <v>0</v>
      </c>
      <c r="AR149" s="23" t="s">
        <v>175</v>
      </c>
      <c r="AT149" s="23" t="s">
        <v>170</v>
      </c>
      <c r="AU149" s="23" t="s">
        <v>79</v>
      </c>
      <c r="AY149" s="23" t="s">
        <v>168</v>
      </c>
      <c r="BE149" s="202">
        <f t="shared" si="34"/>
        <v>0</v>
      </c>
      <c r="BF149" s="202">
        <f t="shared" si="35"/>
        <v>0</v>
      </c>
      <c r="BG149" s="202">
        <f t="shared" si="36"/>
        <v>0</v>
      </c>
      <c r="BH149" s="202">
        <f t="shared" si="37"/>
        <v>0</v>
      </c>
      <c r="BI149" s="202">
        <f t="shared" si="38"/>
        <v>0</v>
      </c>
      <c r="BJ149" s="23" t="s">
        <v>79</v>
      </c>
      <c r="BK149" s="202">
        <f t="shared" si="39"/>
        <v>0</v>
      </c>
      <c r="BL149" s="23" t="s">
        <v>175</v>
      </c>
      <c r="BM149" s="23" t="s">
        <v>1215</v>
      </c>
    </row>
    <row r="150" spans="2:65" s="10" customFormat="1" ht="29.85" customHeight="1">
      <c r="B150" s="175"/>
      <c r="C150" s="176"/>
      <c r="D150" s="177" t="s">
        <v>70</v>
      </c>
      <c r="E150" s="189" t="s">
        <v>198</v>
      </c>
      <c r="F150" s="189" t="s">
        <v>1216</v>
      </c>
      <c r="G150" s="176"/>
      <c r="H150" s="176"/>
      <c r="I150" s="179"/>
      <c r="J150" s="190">
        <f>BK150</f>
        <v>0</v>
      </c>
      <c r="K150" s="176"/>
      <c r="L150" s="181"/>
      <c r="M150" s="182"/>
      <c r="N150" s="183"/>
      <c r="O150" s="183"/>
      <c r="P150" s="184">
        <f>SUM(P151:P165)</f>
        <v>0</v>
      </c>
      <c r="Q150" s="183"/>
      <c r="R150" s="184">
        <f>SUM(R151:R165)</f>
        <v>0</v>
      </c>
      <c r="S150" s="183"/>
      <c r="T150" s="185">
        <f>SUM(T151:T165)</f>
        <v>0</v>
      </c>
      <c r="AR150" s="186" t="s">
        <v>79</v>
      </c>
      <c r="AT150" s="187" t="s">
        <v>70</v>
      </c>
      <c r="AU150" s="187" t="s">
        <v>79</v>
      </c>
      <c r="AY150" s="186" t="s">
        <v>168</v>
      </c>
      <c r="BK150" s="188">
        <f>SUM(BK151:BK165)</f>
        <v>0</v>
      </c>
    </row>
    <row r="151" spans="2:65" s="1" customFormat="1" ht="16.5" customHeight="1">
      <c r="B151" s="40"/>
      <c r="C151" s="191" t="s">
        <v>611</v>
      </c>
      <c r="D151" s="191" t="s">
        <v>170</v>
      </c>
      <c r="E151" s="192" t="s">
        <v>1217</v>
      </c>
      <c r="F151" s="193" t="s">
        <v>1218</v>
      </c>
      <c r="G151" s="194" t="s">
        <v>772</v>
      </c>
      <c r="H151" s="195">
        <v>5</v>
      </c>
      <c r="I151" s="196"/>
      <c r="J151" s="197">
        <f t="shared" ref="J151:J165" si="40">ROUND(I151*H151,2)</f>
        <v>0</v>
      </c>
      <c r="K151" s="193" t="s">
        <v>21</v>
      </c>
      <c r="L151" s="60"/>
      <c r="M151" s="198" t="s">
        <v>21</v>
      </c>
      <c r="N151" s="199" t="s">
        <v>42</v>
      </c>
      <c r="O151" s="41"/>
      <c r="P151" s="200">
        <f t="shared" ref="P151:P165" si="41">O151*H151</f>
        <v>0</v>
      </c>
      <c r="Q151" s="200">
        <v>0</v>
      </c>
      <c r="R151" s="200">
        <f t="shared" ref="R151:R165" si="42">Q151*H151</f>
        <v>0</v>
      </c>
      <c r="S151" s="200">
        <v>0</v>
      </c>
      <c r="T151" s="201">
        <f t="shared" ref="T151:T165" si="43">S151*H151</f>
        <v>0</v>
      </c>
      <c r="AR151" s="23" t="s">
        <v>175</v>
      </c>
      <c r="AT151" s="23" t="s">
        <v>170</v>
      </c>
      <c r="AU151" s="23" t="s">
        <v>81</v>
      </c>
      <c r="AY151" s="23" t="s">
        <v>168</v>
      </c>
      <c r="BE151" s="202">
        <f t="shared" ref="BE151:BE165" si="44">IF(N151="základní",J151,0)</f>
        <v>0</v>
      </c>
      <c r="BF151" s="202">
        <f t="shared" ref="BF151:BF165" si="45">IF(N151="snížená",J151,0)</f>
        <v>0</v>
      </c>
      <c r="BG151" s="202">
        <f t="shared" ref="BG151:BG165" si="46">IF(N151="zákl. přenesená",J151,0)</f>
        <v>0</v>
      </c>
      <c r="BH151" s="202">
        <f t="shared" ref="BH151:BH165" si="47">IF(N151="sníž. přenesená",J151,0)</f>
        <v>0</v>
      </c>
      <c r="BI151" s="202">
        <f t="shared" ref="BI151:BI165" si="48">IF(N151="nulová",J151,0)</f>
        <v>0</v>
      </c>
      <c r="BJ151" s="23" t="s">
        <v>79</v>
      </c>
      <c r="BK151" s="202">
        <f t="shared" ref="BK151:BK165" si="49">ROUND(I151*H151,2)</f>
        <v>0</v>
      </c>
      <c r="BL151" s="23" t="s">
        <v>175</v>
      </c>
      <c r="BM151" s="23" t="s">
        <v>1219</v>
      </c>
    </row>
    <row r="152" spans="2:65" s="1" customFormat="1" ht="16.5" customHeight="1">
      <c r="B152" s="40"/>
      <c r="C152" s="191" t="s">
        <v>615</v>
      </c>
      <c r="D152" s="191" t="s">
        <v>170</v>
      </c>
      <c r="E152" s="192" t="s">
        <v>1220</v>
      </c>
      <c r="F152" s="193" t="s">
        <v>1221</v>
      </c>
      <c r="G152" s="194" t="s">
        <v>772</v>
      </c>
      <c r="H152" s="195">
        <v>1</v>
      </c>
      <c r="I152" s="196"/>
      <c r="J152" s="197">
        <f t="shared" si="40"/>
        <v>0</v>
      </c>
      <c r="K152" s="193" t="s">
        <v>21</v>
      </c>
      <c r="L152" s="60"/>
      <c r="M152" s="198" t="s">
        <v>21</v>
      </c>
      <c r="N152" s="199" t="s">
        <v>42</v>
      </c>
      <c r="O152" s="41"/>
      <c r="P152" s="200">
        <f t="shared" si="41"/>
        <v>0</v>
      </c>
      <c r="Q152" s="200">
        <v>0</v>
      </c>
      <c r="R152" s="200">
        <f t="shared" si="42"/>
        <v>0</v>
      </c>
      <c r="S152" s="200">
        <v>0</v>
      </c>
      <c r="T152" s="201">
        <f t="shared" si="43"/>
        <v>0</v>
      </c>
      <c r="AR152" s="23" t="s">
        <v>175</v>
      </c>
      <c r="AT152" s="23" t="s">
        <v>170</v>
      </c>
      <c r="AU152" s="23" t="s">
        <v>81</v>
      </c>
      <c r="AY152" s="23" t="s">
        <v>168</v>
      </c>
      <c r="BE152" s="202">
        <f t="shared" si="44"/>
        <v>0</v>
      </c>
      <c r="BF152" s="202">
        <f t="shared" si="45"/>
        <v>0</v>
      </c>
      <c r="BG152" s="202">
        <f t="shared" si="46"/>
        <v>0</v>
      </c>
      <c r="BH152" s="202">
        <f t="shared" si="47"/>
        <v>0</v>
      </c>
      <c r="BI152" s="202">
        <f t="shared" si="48"/>
        <v>0</v>
      </c>
      <c r="BJ152" s="23" t="s">
        <v>79</v>
      </c>
      <c r="BK152" s="202">
        <f t="shared" si="49"/>
        <v>0</v>
      </c>
      <c r="BL152" s="23" t="s">
        <v>175</v>
      </c>
      <c r="BM152" s="23" t="s">
        <v>1222</v>
      </c>
    </row>
    <row r="153" spans="2:65" s="1" customFormat="1" ht="16.5" customHeight="1">
      <c r="B153" s="40"/>
      <c r="C153" s="191" t="s">
        <v>619</v>
      </c>
      <c r="D153" s="191" t="s">
        <v>170</v>
      </c>
      <c r="E153" s="192" t="s">
        <v>1223</v>
      </c>
      <c r="F153" s="193" t="s">
        <v>1224</v>
      </c>
      <c r="G153" s="194" t="s">
        <v>772</v>
      </c>
      <c r="H153" s="195">
        <v>3</v>
      </c>
      <c r="I153" s="196"/>
      <c r="J153" s="197">
        <f t="shared" si="40"/>
        <v>0</v>
      </c>
      <c r="K153" s="193" t="s">
        <v>21</v>
      </c>
      <c r="L153" s="60"/>
      <c r="M153" s="198" t="s">
        <v>21</v>
      </c>
      <c r="N153" s="199" t="s">
        <v>42</v>
      </c>
      <c r="O153" s="41"/>
      <c r="P153" s="200">
        <f t="shared" si="41"/>
        <v>0</v>
      </c>
      <c r="Q153" s="200">
        <v>0</v>
      </c>
      <c r="R153" s="200">
        <f t="shared" si="42"/>
        <v>0</v>
      </c>
      <c r="S153" s="200">
        <v>0</v>
      </c>
      <c r="T153" s="201">
        <f t="shared" si="43"/>
        <v>0</v>
      </c>
      <c r="AR153" s="23" t="s">
        <v>175</v>
      </c>
      <c r="AT153" s="23" t="s">
        <v>170</v>
      </c>
      <c r="AU153" s="23" t="s">
        <v>81</v>
      </c>
      <c r="AY153" s="23" t="s">
        <v>168</v>
      </c>
      <c r="BE153" s="202">
        <f t="shared" si="44"/>
        <v>0</v>
      </c>
      <c r="BF153" s="202">
        <f t="shared" si="45"/>
        <v>0</v>
      </c>
      <c r="BG153" s="202">
        <f t="shared" si="46"/>
        <v>0</v>
      </c>
      <c r="BH153" s="202">
        <f t="shared" si="47"/>
        <v>0</v>
      </c>
      <c r="BI153" s="202">
        <f t="shared" si="48"/>
        <v>0</v>
      </c>
      <c r="BJ153" s="23" t="s">
        <v>79</v>
      </c>
      <c r="BK153" s="202">
        <f t="shared" si="49"/>
        <v>0</v>
      </c>
      <c r="BL153" s="23" t="s">
        <v>175</v>
      </c>
      <c r="BM153" s="23" t="s">
        <v>1225</v>
      </c>
    </row>
    <row r="154" spans="2:65" s="1" customFormat="1" ht="16.5" customHeight="1">
      <c r="B154" s="40"/>
      <c r="C154" s="191" t="s">
        <v>624</v>
      </c>
      <c r="D154" s="191" t="s">
        <v>170</v>
      </c>
      <c r="E154" s="192" t="s">
        <v>1226</v>
      </c>
      <c r="F154" s="193" t="s">
        <v>1227</v>
      </c>
      <c r="G154" s="194" t="s">
        <v>772</v>
      </c>
      <c r="H154" s="195">
        <v>1</v>
      </c>
      <c r="I154" s="196"/>
      <c r="J154" s="197">
        <f t="shared" si="40"/>
        <v>0</v>
      </c>
      <c r="K154" s="193" t="s">
        <v>21</v>
      </c>
      <c r="L154" s="60"/>
      <c r="M154" s="198" t="s">
        <v>21</v>
      </c>
      <c r="N154" s="199" t="s">
        <v>42</v>
      </c>
      <c r="O154" s="41"/>
      <c r="P154" s="200">
        <f t="shared" si="41"/>
        <v>0</v>
      </c>
      <c r="Q154" s="200">
        <v>0</v>
      </c>
      <c r="R154" s="200">
        <f t="shared" si="42"/>
        <v>0</v>
      </c>
      <c r="S154" s="200">
        <v>0</v>
      </c>
      <c r="T154" s="201">
        <f t="shared" si="43"/>
        <v>0</v>
      </c>
      <c r="AR154" s="23" t="s">
        <v>175</v>
      </c>
      <c r="AT154" s="23" t="s">
        <v>170</v>
      </c>
      <c r="AU154" s="23" t="s">
        <v>81</v>
      </c>
      <c r="AY154" s="23" t="s">
        <v>168</v>
      </c>
      <c r="BE154" s="202">
        <f t="shared" si="44"/>
        <v>0</v>
      </c>
      <c r="BF154" s="202">
        <f t="shared" si="45"/>
        <v>0</v>
      </c>
      <c r="BG154" s="202">
        <f t="shared" si="46"/>
        <v>0</v>
      </c>
      <c r="BH154" s="202">
        <f t="shared" si="47"/>
        <v>0</v>
      </c>
      <c r="BI154" s="202">
        <f t="shared" si="48"/>
        <v>0</v>
      </c>
      <c r="BJ154" s="23" t="s">
        <v>79</v>
      </c>
      <c r="BK154" s="202">
        <f t="shared" si="49"/>
        <v>0</v>
      </c>
      <c r="BL154" s="23" t="s">
        <v>175</v>
      </c>
      <c r="BM154" s="23" t="s">
        <v>1228</v>
      </c>
    </row>
    <row r="155" spans="2:65" s="1" customFormat="1" ht="16.5" customHeight="1">
      <c r="B155" s="40"/>
      <c r="C155" s="191" t="s">
        <v>629</v>
      </c>
      <c r="D155" s="191" t="s">
        <v>170</v>
      </c>
      <c r="E155" s="192" t="s">
        <v>1229</v>
      </c>
      <c r="F155" s="193" t="s">
        <v>1230</v>
      </c>
      <c r="G155" s="194" t="s">
        <v>772</v>
      </c>
      <c r="H155" s="195">
        <v>1</v>
      </c>
      <c r="I155" s="196"/>
      <c r="J155" s="197">
        <f t="shared" si="40"/>
        <v>0</v>
      </c>
      <c r="K155" s="193" t="s">
        <v>21</v>
      </c>
      <c r="L155" s="60"/>
      <c r="M155" s="198" t="s">
        <v>21</v>
      </c>
      <c r="N155" s="199" t="s">
        <v>42</v>
      </c>
      <c r="O155" s="41"/>
      <c r="P155" s="200">
        <f t="shared" si="41"/>
        <v>0</v>
      </c>
      <c r="Q155" s="200">
        <v>0</v>
      </c>
      <c r="R155" s="200">
        <f t="shared" si="42"/>
        <v>0</v>
      </c>
      <c r="S155" s="200">
        <v>0</v>
      </c>
      <c r="T155" s="201">
        <f t="shared" si="43"/>
        <v>0</v>
      </c>
      <c r="AR155" s="23" t="s">
        <v>175</v>
      </c>
      <c r="AT155" s="23" t="s">
        <v>170</v>
      </c>
      <c r="AU155" s="23" t="s">
        <v>81</v>
      </c>
      <c r="AY155" s="23" t="s">
        <v>168</v>
      </c>
      <c r="BE155" s="202">
        <f t="shared" si="44"/>
        <v>0</v>
      </c>
      <c r="BF155" s="202">
        <f t="shared" si="45"/>
        <v>0</v>
      </c>
      <c r="BG155" s="202">
        <f t="shared" si="46"/>
        <v>0</v>
      </c>
      <c r="BH155" s="202">
        <f t="shared" si="47"/>
        <v>0</v>
      </c>
      <c r="BI155" s="202">
        <f t="shared" si="48"/>
        <v>0</v>
      </c>
      <c r="BJ155" s="23" t="s">
        <v>79</v>
      </c>
      <c r="BK155" s="202">
        <f t="shared" si="49"/>
        <v>0</v>
      </c>
      <c r="BL155" s="23" t="s">
        <v>175</v>
      </c>
      <c r="BM155" s="23" t="s">
        <v>1231</v>
      </c>
    </row>
    <row r="156" spans="2:65" s="1" customFormat="1" ht="16.5" customHeight="1">
      <c r="B156" s="40"/>
      <c r="C156" s="191" t="s">
        <v>634</v>
      </c>
      <c r="D156" s="191" t="s">
        <v>170</v>
      </c>
      <c r="E156" s="192" t="s">
        <v>1232</v>
      </c>
      <c r="F156" s="193" t="s">
        <v>1233</v>
      </c>
      <c r="G156" s="194" t="s">
        <v>772</v>
      </c>
      <c r="H156" s="195">
        <v>1</v>
      </c>
      <c r="I156" s="196"/>
      <c r="J156" s="197">
        <f t="shared" si="40"/>
        <v>0</v>
      </c>
      <c r="K156" s="193" t="s">
        <v>21</v>
      </c>
      <c r="L156" s="60"/>
      <c r="M156" s="198" t="s">
        <v>21</v>
      </c>
      <c r="N156" s="199" t="s">
        <v>42</v>
      </c>
      <c r="O156" s="41"/>
      <c r="P156" s="200">
        <f t="shared" si="41"/>
        <v>0</v>
      </c>
      <c r="Q156" s="200">
        <v>0</v>
      </c>
      <c r="R156" s="200">
        <f t="shared" si="42"/>
        <v>0</v>
      </c>
      <c r="S156" s="200">
        <v>0</v>
      </c>
      <c r="T156" s="201">
        <f t="shared" si="43"/>
        <v>0</v>
      </c>
      <c r="AR156" s="23" t="s">
        <v>175</v>
      </c>
      <c r="AT156" s="23" t="s">
        <v>170</v>
      </c>
      <c r="AU156" s="23" t="s">
        <v>81</v>
      </c>
      <c r="AY156" s="23" t="s">
        <v>168</v>
      </c>
      <c r="BE156" s="202">
        <f t="shared" si="44"/>
        <v>0</v>
      </c>
      <c r="BF156" s="202">
        <f t="shared" si="45"/>
        <v>0</v>
      </c>
      <c r="BG156" s="202">
        <f t="shared" si="46"/>
        <v>0</v>
      </c>
      <c r="BH156" s="202">
        <f t="shared" si="47"/>
        <v>0</v>
      </c>
      <c r="BI156" s="202">
        <f t="shared" si="48"/>
        <v>0</v>
      </c>
      <c r="BJ156" s="23" t="s">
        <v>79</v>
      </c>
      <c r="BK156" s="202">
        <f t="shared" si="49"/>
        <v>0</v>
      </c>
      <c r="BL156" s="23" t="s">
        <v>175</v>
      </c>
      <c r="BM156" s="23" t="s">
        <v>1234</v>
      </c>
    </row>
    <row r="157" spans="2:65" s="1" customFormat="1" ht="16.5" customHeight="1">
      <c r="B157" s="40"/>
      <c r="C157" s="191" t="s">
        <v>638</v>
      </c>
      <c r="D157" s="191" t="s">
        <v>170</v>
      </c>
      <c r="E157" s="192" t="s">
        <v>1235</v>
      </c>
      <c r="F157" s="193" t="s">
        <v>1236</v>
      </c>
      <c r="G157" s="194" t="s">
        <v>772</v>
      </c>
      <c r="H157" s="195">
        <v>1</v>
      </c>
      <c r="I157" s="196"/>
      <c r="J157" s="197">
        <f t="shared" si="40"/>
        <v>0</v>
      </c>
      <c r="K157" s="193" t="s">
        <v>21</v>
      </c>
      <c r="L157" s="60"/>
      <c r="M157" s="198" t="s">
        <v>21</v>
      </c>
      <c r="N157" s="199" t="s">
        <v>42</v>
      </c>
      <c r="O157" s="41"/>
      <c r="P157" s="200">
        <f t="shared" si="41"/>
        <v>0</v>
      </c>
      <c r="Q157" s="200">
        <v>0</v>
      </c>
      <c r="R157" s="200">
        <f t="shared" si="42"/>
        <v>0</v>
      </c>
      <c r="S157" s="200">
        <v>0</v>
      </c>
      <c r="T157" s="201">
        <f t="shared" si="43"/>
        <v>0</v>
      </c>
      <c r="AR157" s="23" t="s">
        <v>175</v>
      </c>
      <c r="AT157" s="23" t="s">
        <v>170</v>
      </c>
      <c r="AU157" s="23" t="s">
        <v>81</v>
      </c>
      <c r="AY157" s="23" t="s">
        <v>168</v>
      </c>
      <c r="BE157" s="202">
        <f t="shared" si="44"/>
        <v>0</v>
      </c>
      <c r="BF157" s="202">
        <f t="shared" si="45"/>
        <v>0</v>
      </c>
      <c r="BG157" s="202">
        <f t="shared" si="46"/>
        <v>0</v>
      </c>
      <c r="BH157" s="202">
        <f t="shared" si="47"/>
        <v>0</v>
      </c>
      <c r="BI157" s="202">
        <f t="shared" si="48"/>
        <v>0</v>
      </c>
      <c r="BJ157" s="23" t="s">
        <v>79</v>
      </c>
      <c r="BK157" s="202">
        <f t="shared" si="49"/>
        <v>0</v>
      </c>
      <c r="BL157" s="23" t="s">
        <v>175</v>
      </c>
      <c r="BM157" s="23" t="s">
        <v>1237</v>
      </c>
    </row>
    <row r="158" spans="2:65" s="1" customFormat="1" ht="16.5" customHeight="1">
      <c r="B158" s="40"/>
      <c r="C158" s="191" t="s">
        <v>645</v>
      </c>
      <c r="D158" s="191" t="s">
        <v>170</v>
      </c>
      <c r="E158" s="192" t="s">
        <v>1238</v>
      </c>
      <c r="F158" s="193" t="s">
        <v>1239</v>
      </c>
      <c r="G158" s="194" t="s">
        <v>772</v>
      </c>
      <c r="H158" s="195">
        <v>1</v>
      </c>
      <c r="I158" s="196"/>
      <c r="J158" s="197">
        <f t="shared" si="40"/>
        <v>0</v>
      </c>
      <c r="K158" s="193" t="s">
        <v>21</v>
      </c>
      <c r="L158" s="60"/>
      <c r="M158" s="198" t="s">
        <v>21</v>
      </c>
      <c r="N158" s="199" t="s">
        <v>42</v>
      </c>
      <c r="O158" s="41"/>
      <c r="P158" s="200">
        <f t="shared" si="41"/>
        <v>0</v>
      </c>
      <c r="Q158" s="200">
        <v>0</v>
      </c>
      <c r="R158" s="200">
        <f t="shared" si="42"/>
        <v>0</v>
      </c>
      <c r="S158" s="200">
        <v>0</v>
      </c>
      <c r="T158" s="201">
        <f t="shared" si="43"/>
        <v>0</v>
      </c>
      <c r="AR158" s="23" t="s">
        <v>175</v>
      </c>
      <c r="AT158" s="23" t="s">
        <v>170</v>
      </c>
      <c r="AU158" s="23" t="s">
        <v>81</v>
      </c>
      <c r="AY158" s="23" t="s">
        <v>168</v>
      </c>
      <c r="BE158" s="202">
        <f t="shared" si="44"/>
        <v>0</v>
      </c>
      <c r="BF158" s="202">
        <f t="shared" si="45"/>
        <v>0</v>
      </c>
      <c r="BG158" s="202">
        <f t="shared" si="46"/>
        <v>0</v>
      </c>
      <c r="BH158" s="202">
        <f t="shared" si="47"/>
        <v>0</v>
      </c>
      <c r="BI158" s="202">
        <f t="shared" si="48"/>
        <v>0</v>
      </c>
      <c r="BJ158" s="23" t="s">
        <v>79</v>
      </c>
      <c r="BK158" s="202">
        <f t="shared" si="49"/>
        <v>0</v>
      </c>
      <c r="BL158" s="23" t="s">
        <v>175</v>
      </c>
      <c r="BM158" s="23" t="s">
        <v>1240</v>
      </c>
    </row>
    <row r="159" spans="2:65" s="1" customFormat="1" ht="25.5" customHeight="1">
      <c r="B159" s="40"/>
      <c r="C159" s="191" t="s">
        <v>650</v>
      </c>
      <c r="D159" s="191" t="s">
        <v>170</v>
      </c>
      <c r="E159" s="192" t="s">
        <v>1241</v>
      </c>
      <c r="F159" s="193" t="s">
        <v>1242</v>
      </c>
      <c r="G159" s="194" t="s">
        <v>772</v>
      </c>
      <c r="H159" s="195">
        <v>8</v>
      </c>
      <c r="I159" s="196"/>
      <c r="J159" s="197">
        <f t="shared" si="40"/>
        <v>0</v>
      </c>
      <c r="K159" s="193" t="s">
        <v>21</v>
      </c>
      <c r="L159" s="60"/>
      <c r="M159" s="198" t="s">
        <v>21</v>
      </c>
      <c r="N159" s="199" t="s">
        <v>42</v>
      </c>
      <c r="O159" s="41"/>
      <c r="P159" s="200">
        <f t="shared" si="41"/>
        <v>0</v>
      </c>
      <c r="Q159" s="200">
        <v>0</v>
      </c>
      <c r="R159" s="200">
        <f t="shared" si="42"/>
        <v>0</v>
      </c>
      <c r="S159" s="200">
        <v>0</v>
      </c>
      <c r="T159" s="201">
        <f t="shared" si="43"/>
        <v>0</v>
      </c>
      <c r="AR159" s="23" t="s">
        <v>175</v>
      </c>
      <c r="AT159" s="23" t="s">
        <v>170</v>
      </c>
      <c r="AU159" s="23" t="s">
        <v>81</v>
      </c>
      <c r="AY159" s="23" t="s">
        <v>168</v>
      </c>
      <c r="BE159" s="202">
        <f t="shared" si="44"/>
        <v>0</v>
      </c>
      <c r="BF159" s="202">
        <f t="shared" si="45"/>
        <v>0</v>
      </c>
      <c r="BG159" s="202">
        <f t="shared" si="46"/>
        <v>0</v>
      </c>
      <c r="BH159" s="202">
        <f t="shared" si="47"/>
        <v>0</v>
      </c>
      <c r="BI159" s="202">
        <f t="shared" si="48"/>
        <v>0</v>
      </c>
      <c r="BJ159" s="23" t="s">
        <v>79</v>
      </c>
      <c r="BK159" s="202">
        <f t="shared" si="49"/>
        <v>0</v>
      </c>
      <c r="BL159" s="23" t="s">
        <v>175</v>
      </c>
      <c r="BM159" s="23" t="s">
        <v>1243</v>
      </c>
    </row>
    <row r="160" spans="2:65" s="1" customFormat="1" ht="25.5" customHeight="1">
      <c r="B160" s="40"/>
      <c r="C160" s="191" t="s">
        <v>656</v>
      </c>
      <c r="D160" s="191" t="s">
        <v>170</v>
      </c>
      <c r="E160" s="192" t="s">
        <v>1244</v>
      </c>
      <c r="F160" s="193" t="s">
        <v>1245</v>
      </c>
      <c r="G160" s="194" t="s">
        <v>772</v>
      </c>
      <c r="H160" s="195">
        <v>11</v>
      </c>
      <c r="I160" s="196"/>
      <c r="J160" s="197">
        <f t="shared" si="40"/>
        <v>0</v>
      </c>
      <c r="K160" s="193" t="s">
        <v>21</v>
      </c>
      <c r="L160" s="60"/>
      <c r="M160" s="198" t="s">
        <v>21</v>
      </c>
      <c r="N160" s="199" t="s">
        <v>42</v>
      </c>
      <c r="O160" s="41"/>
      <c r="P160" s="200">
        <f t="shared" si="41"/>
        <v>0</v>
      </c>
      <c r="Q160" s="200">
        <v>0</v>
      </c>
      <c r="R160" s="200">
        <f t="shared" si="42"/>
        <v>0</v>
      </c>
      <c r="S160" s="200">
        <v>0</v>
      </c>
      <c r="T160" s="201">
        <f t="shared" si="43"/>
        <v>0</v>
      </c>
      <c r="AR160" s="23" t="s">
        <v>175</v>
      </c>
      <c r="AT160" s="23" t="s">
        <v>170</v>
      </c>
      <c r="AU160" s="23" t="s">
        <v>81</v>
      </c>
      <c r="AY160" s="23" t="s">
        <v>168</v>
      </c>
      <c r="BE160" s="202">
        <f t="shared" si="44"/>
        <v>0</v>
      </c>
      <c r="BF160" s="202">
        <f t="shared" si="45"/>
        <v>0</v>
      </c>
      <c r="BG160" s="202">
        <f t="shared" si="46"/>
        <v>0</v>
      </c>
      <c r="BH160" s="202">
        <f t="shared" si="47"/>
        <v>0</v>
      </c>
      <c r="BI160" s="202">
        <f t="shared" si="48"/>
        <v>0</v>
      </c>
      <c r="BJ160" s="23" t="s">
        <v>79</v>
      </c>
      <c r="BK160" s="202">
        <f t="shared" si="49"/>
        <v>0</v>
      </c>
      <c r="BL160" s="23" t="s">
        <v>175</v>
      </c>
      <c r="BM160" s="23" t="s">
        <v>1246</v>
      </c>
    </row>
    <row r="161" spans="2:65" s="1" customFormat="1" ht="25.5" customHeight="1">
      <c r="B161" s="40"/>
      <c r="C161" s="191" t="s">
        <v>660</v>
      </c>
      <c r="D161" s="191" t="s">
        <v>170</v>
      </c>
      <c r="E161" s="192" t="s">
        <v>1247</v>
      </c>
      <c r="F161" s="193" t="s">
        <v>1248</v>
      </c>
      <c r="G161" s="194" t="s">
        <v>772</v>
      </c>
      <c r="H161" s="195">
        <v>2</v>
      </c>
      <c r="I161" s="196"/>
      <c r="J161" s="197">
        <f t="shared" si="40"/>
        <v>0</v>
      </c>
      <c r="K161" s="193" t="s">
        <v>21</v>
      </c>
      <c r="L161" s="60"/>
      <c r="M161" s="198" t="s">
        <v>21</v>
      </c>
      <c r="N161" s="199" t="s">
        <v>42</v>
      </c>
      <c r="O161" s="41"/>
      <c r="P161" s="200">
        <f t="shared" si="41"/>
        <v>0</v>
      </c>
      <c r="Q161" s="200">
        <v>0</v>
      </c>
      <c r="R161" s="200">
        <f t="shared" si="42"/>
        <v>0</v>
      </c>
      <c r="S161" s="200">
        <v>0</v>
      </c>
      <c r="T161" s="201">
        <f t="shared" si="43"/>
        <v>0</v>
      </c>
      <c r="AR161" s="23" t="s">
        <v>175</v>
      </c>
      <c r="AT161" s="23" t="s">
        <v>170</v>
      </c>
      <c r="AU161" s="23" t="s">
        <v>81</v>
      </c>
      <c r="AY161" s="23" t="s">
        <v>168</v>
      </c>
      <c r="BE161" s="202">
        <f t="shared" si="44"/>
        <v>0</v>
      </c>
      <c r="BF161" s="202">
        <f t="shared" si="45"/>
        <v>0</v>
      </c>
      <c r="BG161" s="202">
        <f t="shared" si="46"/>
        <v>0</v>
      </c>
      <c r="BH161" s="202">
        <f t="shared" si="47"/>
        <v>0</v>
      </c>
      <c r="BI161" s="202">
        <f t="shared" si="48"/>
        <v>0</v>
      </c>
      <c r="BJ161" s="23" t="s">
        <v>79</v>
      </c>
      <c r="BK161" s="202">
        <f t="shared" si="49"/>
        <v>0</v>
      </c>
      <c r="BL161" s="23" t="s">
        <v>175</v>
      </c>
      <c r="BM161" s="23" t="s">
        <v>1249</v>
      </c>
    </row>
    <row r="162" spans="2:65" s="1" customFormat="1" ht="25.5" customHeight="1">
      <c r="B162" s="40"/>
      <c r="C162" s="191" t="s">
        <v>664</v>
      </c>
      <c r="D162" s="191" t="s">
        <v>170</v>
      </c>
      <c r="E162" s="192" t="s">
        <v>1250</v>
      </c>
      <c r="F162" s="193" t="s">
        <v>1251</v>
      </c>
      <c r="G162" s="194" t="s">
        <v>772</v>
      </c>
      <c r="H162" s="195">
        <v>6</v>
      </c>
      <c r="I162" s="196"/>
      <c r="J162" s="197">
        <f t="shared" si="40"/>
        <v>0</v>
      </c>
      <c r="K162" s="193" t="s">
        <v>21</v>
      </c>
      <c r="L162" s="60"/>
      <c r="M162" s="198" t="s">
        <v>21</v>
      </c>
      <c r="N162" s="199" t="s">
        <v>42</v>
      </c>
      <c r="O162" s="41"/>
      <c r="P162" s="200">
        <f t="shared" si="41"/>
        <v>0</v>
      </c>
      <c r="Q162" s="200">
        <v>0</v>
      </c>
      <c r="R162" s="200">
        <f t="shared" si="42"/>
        <v>0</v>
      </c>
      <c r="S162" s="200">
        <v>0</v>
      </c>
      <c r="T162" s="201">
        <f t="shared" si="43"/>
        <v>0</v>
      </c>
      <c r="AR162" s="23" t="s">
        <v>175</v>
      </c>
      <c r="AT162" s="23" t="s">
        <v>170</v>
      </c>
      <c r="AU162" s="23" t="s">
        <v>81</v>
      </c>
      <c r="AY162" s="23" t="s">
        <v>168</v>
      </c>
      <c r="BE162" s="202">
        <f t="shared" si="44"/>
        <v>0</v>
      </c>
      <c r="BF162" s="202">
        <f t="shared" si="45"/>
        <v>0</v>
      </c>
      <c r="BG162" s="202">
        <f t="shared" si="46"/>
        <v>0</v>
      </c>
      <c r="BH162" s="202">
        <f t="shared" si="47"/>
        <v>0</v>
      </c>
      <c r="BI162" s="202">
        <f t="shared" si="48"/>
        <v>0</v>
      </c>
      <c r="BJ162" s="23" t="s">
        <v>79</v>
      </c>
      <c r="BK162" s="202">
        <f t="shared" si="49"/>
        <v>0</v>
      </c>
      <c r="BL162" s="23" t="s">
        <v>175</v>
      </c>
      <c r="BM162" s="23" t="s">
        <v>1252</v>
      </c>
    </row>
    <row r="163" spans="2:65" s="1" customFormat="1" ht="16.5" customHeight="1">
      <c r="B163" s="40"/>
      <c r="C163" s="191" t="s">
        <v>671</v>
      </c>
      <c r="D163" s="191" t="s">
        <v>170</v>
      </c>
      <c r="E163" s="192" t="s">
        <v>1253</v>
      </c>
      <c r="F163" s="193" t="s">
        <v>1254</v>
      </c>
      <c r="G163" s="194" t="s">
        <v>772</v>
      </c>
      <c r="H163" s="195">
        <v>600</v>
      </c>
      <c r="I163" s="196"/>
      <c r="J163" s="197">
        <f t="shared" si="40"/>
        <v>0</v>
      </c>
      <c r="K163" s="193" t="s">
        <v>21</v>
      </c>
      <c r="L163" s="60"/>
      <c r="M163" s="198" t="s">
        <v>21</v>
      </c>
      <c r="N163" s="199" t="s">
        <v>42</v>
      </c>
      <c r="O163" s="41"/>
      <c r="P163" s="200">
        <f t="shared" si="41"/>
        <v>0</v>
      </c>
      <c r="Q163" s="200">
        <v>0</v>
      </c>
      <c r="R163" s="200">
        <f t="shared" si="42"/>
        <v>0</v>
      </c>
      <c r="S163" s="200">
        <v>0</v>
      </c>
      <c r="T163" s="201">
        <f t="shared" si="43"/>
        <v>0</v>
      </c>
      <c r="AR163" s="23" t="s">
        <v>175</v>
      </c>
      <c r="AT163" s="23" t="s">
        <v>170</v>
      </c>
      <c r="AU163" s="23" t="s">
        <v>81</v>
      </c>
      <c r="AY163" s="23" t="s">
        <v>168</v>
      </c>
      <c r="BE163" s="202">
        <f t="shared" si="44"/>
        <v>0</v>
      </c>
      <c r="BF163" s="202">
        <f t="shared" si="45"/>
        <v>0</v>
      </c>
      <c r="BG163" s="202">
        <f t="shared" si="46"/>
        <v>0</v>
      </c>
      <c r="BH163" s="202">
        <f t="shared" si="47"/>
        <v>0</v>
      </c>
      <c r="BI163" s="202">
        <f t="shared" si="48"/>
        <v>0</v>
      </c>
      <c r="BJ163" s="23" t="s">
        <v>79</v>
      </c>
      <c r="BK163" s="202">
        <f t="shared" si="49"/>
        <v>0</v>
      </c>
      <c r="BL163" s="23" t="s">
        <v>175</v>
      </c>
      <c r="BM163" s="23" t="s">
        <v>1255</v>
      </c>
    </row>
    <row r="164" spans="2:65" s="1" customFormat="1" ht="16.5" customHeight="1">
      <c r="B164" s="40"/>
      <c r="C164" s="191" t="s">
        <v>676</v>
      </c>
      <c r="D164" s="191" t="s">
        <v>170</v>
      </c>
      <c r="E164" s="192" t="s">
        <v>1256</v>
      </c>
      <c r="F164" s="193" t="s">
        <v>1257</v>
      </c>
      <c r="G164" s="194" t="s">
        <v>772</v>
      </c>
      <c r="H164" s="195">
        <v>250</v>
      </c>
      <c r="I164" s="196"/>
      <c r="J164" s="197">
        <f t="shared" si="40"/>
        <v>0</v>
      </c>
      <c r="K164" s="193" t="s">
        <v>21</v>
      </c>
      <c r="L164" s="60"/>
      <c r="M164" s="198" t="s">
        <v>21</v>
      </c>
      <c r="N164" s="199" t="s">
        <v>42</v>
      </c>
      <c r="O164" s="41"/>
      <c r="P164" s="200">
        <f t="shared" si="41"/>
        <v>0</v>
      </c>
      <c r="Q164" s="200">
        <v>0</v>
      </c>
      <c r="R164" s="200">
        <f t="shared" si="42"/>
        <v>0</v>
      </c>
      <c r="S164" s="200">
        <v>0</v>
      </c>
      <c r="T164" s="201">
        <f t="shared" si="43"/>
        <v>0</v>
      </c>
      <c r="AR164" s="23" t="s">
        <v>175</v>
      </c>
      <c r="AT164" s="23" t="s">
        <v>170</v>
      </c>
      <c r="AU164" s="23" t="s">
        <v>81</v>
      </c>
      <c r="AY164" s="23" t="s">
        <v>168</v>
      </c>
      <c r="BE164" s="202">
        <f t="shared" si="44"/>
        <v>0</v>
      </c>
      <c r="BF164" s="202">
        <f t="shared" si="45"/>
        <v>0</v>
      </c>
      <c r="BG164" s="202">
        <f t="shared" si="46"/>
        <v>0</v>
      </c>
      <c r="BH164" s="202">
        <f t="shared" si="47"/>
        <v>0</v>
      </c>
      <c r="BI164" s="202">
        <f t="shared" si="48"/>
        <v>0</v>
      </c>
      <c r="BJ164" s="23" t="s">
        <v>79</v>
      </c>
      <c r="BK164" s="202">
        <f t="shared" si="49"/>
        <v>0</v>
      </c>
      <c r="BL164" s="23" t="s">
        <v>175</v>
      </c>
      <c r="BM164" s="23" t="s">
        <v>1258</v>
      </c>
    </row>
    <row r="165" spans="2:65" s="1" customFormat="1" ht="25.5" customHeight="1">
      <c r="B165" s="40"/>
      <c r="C165" s="191" t="s">
        <v>680</v>
      </c>
      <c r="D165" s="191" t="s">
        <v>170</v>
      </c>
      <c r="E165" s="192" t="s">
        <v>1259</v>
      </c>
      <c r="F165" s="193" t="s">
        <v>1260</v>
      </c>
      <c r="G165" s="194" t="s">
        <v>772</v>
      </c>
      <c r="H165" s="195">
        <v>600</v>
      </c>
      <c r="I165" s="196"/>
      <c r="J165" s="197">
        <f t="shared" si="40"/>
        <v>0</v>
      </c>
      <c r="K165" s="193" t="s">
        <v>21</v>
      </c>
      <c r="L165" s="60"/>
      <c r="M165" s="198" t="s">
        <v>21</v>
      </c>
      <c r="N165" s="199" t="s">
        <v>42</v>
      </c>
      <c r="O165" s="41"/>
      <c r="P165" s="200">
        <f t="shared" si="41"/>
        <v>0</v>
      </c>
      <c r="Q165" s="200">
        <v>0</v>
      </c>
      <c r="R165" s="200">
        <f t="shared" si="42"/>
        <v>0</v>
      </c>
      <c r="S165" s="200">
        <v>0</v>
      </c>
      <c r="T165" s="201">
        <f t="shared" si="43"/>
        <v>0</v>
      </c>
      <c r="AR165" s="23" t="s">
        <v>175</v>
      </c>
      <c r="AT165" s="23" t="s">
        <v>170</v>
      </c>
      <c r="AU165" s="23" t="s">
        <v>81</v>
      </c>
      <c r="AY165" s="23" t="s">
        <v>168</v>
      </c>
      <c r="BE165" s="202">
        <f t="shared" si="44"/>
        <v>0</v>
      </c>
      <c r="BF165" s="202">
        <f t="shared" si="45"/>
        <v>0</v>
      </c>
      <c r="BG165" s="202">
        <f t="shared" si="46"/>
        <v>0</v>
      </c>
      <c r="BH165" s="202">
        <f t="shared" si="47"/>
        <v>0</v>
      </c>
      <c r="BI165" s="202">
        <f t="shared" si="48"/>
        <v>0</v>
      </c>
      <c r="BJ165" s="23" t="s">
        <v>79</v>
      </c>
      <c r="BK165" s="202">
        <f t="shared" si="49"/>
        <v>0</v>
      </c>
      <c r="BL165" s="23" t="s">
        <v>175</v>
      </c>
      <c r="BM165" s="23" t="s">
        <v>1261</v>
      </c>
    </row>
    <row r="166" spans="2:65" s="10" customFormat="1" ht="29.85" customHeight="1">
      <c r="B166" s="175"/>
      <c r="C166" s="176"/>
      <c r="D166" s="177" t="s">
        <v>70</v>
      </c>
      <c r="E166" s="189" t="s">
        <v>202</v>
      </c>
      <c r="F166" s="189" t="s">
        <v>1262</v>
      </c>
      <c r="G166" s="176"/>
      <c r="H166" s="176"/>
      <c r="I166" s="179"/>
      <c r="J166" s="190">
        <f>BK166</f>
        <v>0</v>
      </c>
      <c r="K166" s="176"/>
      <c r="L166" s="181"/>
      <c r="M166" s="182"/>
      <c r="N166" s="183"/>
      <c r="O166" s="183"/>
      <c r="P166" s="184">
        <f>SUM(P167:P197)</f>
        <v>0</v>
      </c>
      <c r="Q166" s="183"/>
      <c r="R166" s="184">
        <f>SUM(R167:R197)</f>
        <v>0</v>
      </c>
      <c r="S166" s="183"/>
      <c r="T166" s="185">
        <f>SUM(T167:T197)</f>
        <v>0</v>
      </c>
      <c r="AR166" s="186" t="s">
        <v>79</v>
      </c>
      <c r="AT166" s="187" t="s">
        <v>70</v>
      </c>
      <c r="AU166" s="187" t="s">
        <v>79</v>
      </c>
      <c r="AY166" s="186" t="s">
        <v>168</v>
      </c>
      <c r="BK166" s="188">
        <f>SUM(BK167:BK197)</f>
        <v>0</v>
      </c>
    </row>
    <row r="167" spans="2:65" s="1" customFormat="1" ht="16.5" customHeight="1">
      <c r="B167" s="40"/>
      <c r="C167" s="191" t="s">
        <v>684</v>
      </c>
      <c r="D167" s="191" t="s">
        <v>170</v>
      </c>
      <c r="E167" s="192" t="s">
        <v>1263</v>
      </c>
      <c r="F167" s="193" t="s">
        <v>1264</v>
      </c>
      <c r="G167" s="194" t="s">
        <v>792</v>
      </c>
      <c r="H167" s="195">
        <v>6</v>
      </c>
      <c r="I167" s="196"/>
      <c r="J167" s="197">
        <f t="shared" ref="J167:J197" si="50">ROUND(I167*H167,2)</f>
        <v>0</v>
      </c>
      <c r="K167" s="193" t="s">
        <v>21</v>
      </c>
      <c r="L167" s="60"/>
      <c r="M167" s="198" t="s">
        <v>21</v>
      </c>
      <c r="N167" s="199" t="s">
        <v>42</v>
      </c>
      <c r="O167" s="41"/>
      <c r="P167" s="200">
        <f t="shared" ref="P167:P197" si="51">O167*H167</f>
        <v>0</v>
      </c>
      <c r="Q167" s="200">
        <v>0</v>
      </c>
      <c r="R167" s="200">
        <f t="shared" ref="R167:R197" si="52">Q167*H167</f>
        <v>0</v>
      </c>
      <c r="S167" s="200">
        <v>0</v>
      </c>
      <c r="T167" s="201">
        <f t="shared" ref="T167:T197" si="53">S167*H167</f>
        <v>0</v>
      </c>
      <c r="AR167" s="23" t="s">
        <v>175</v>
      </c>
      <c r="AT167" s="23" t="s">
        <v>170</v>
      </c>
      <c r="AU167" s="23" t="s">
        <v>81</v>
      </c>
      <c r="AY167" s="23" t="s">
        <v>168</v>
      </c>
      <c r="BE167" s="202">
        <f t="shared" ref="BE167:BE197" si="54">IF(N167="základní",J167,0)</f>
        <v>0</v>
      </c>
      <c r="BF167" s="202">
        <f t="shared" ref="BF167:BF197" si="55">IF(N167="snížená",J167,0)</f>
        <v>0</v>
      </c>
      <c r="BG167" s="202">
        <f t="shared" ref="BG167:BG197" si="56">IF(N167="zákl. přenesená",J167,0)</f>
        <v>0</v>
      </c>
      <c r="BH167" s="202">
        <f t="shared" ref="BH167:BH197" si="57">IF(N167="sníž. přenesená",J167,0)</f>
        <v>0</v>
      </c>
      <c r="BI167" s="202">
        <f t="shared" ref="BI167:BI197" si="58">IF(N167="nulová",J167,0)</f>
        <v>0</v>
      </c>
      <c r="BJ167" s="23" t="s">
        <v>79</v>
      </c>
      <c r="BK167" s="202">
        <f t="shared" ref="BK167:BK197" si="59">ROUND(I167*H167,2)</f>
        <v>0</v>
      </c>
      <c r="BL167" s="23" t="s">
        <v>175</v>
      </c>
      <c r="BM167" s="23" t="s">
        <v>1265</v>
      </c>
    </row>
    <row r="168" spans="2:65" s="1" customFormat="1" ht="16.5" customHeight="1">
      <c r="B168" s="40"/>
      <c r="C168" s="191" t="s">
        <v>689</v>
      </c>
      <c r="D168" s="191" t="s">
        <v>170</v>
      </c>
      <c r="E168" s="192" t="s">
        <v>1266</v>
      </c>
      <c r="F168" s="193" t="s">
        <v>1267</v>
      </c>
      <c r="G168" s="194" t="s">
        <v>792</v>
      </c>
      <c r="H168" s="195">
        <v>1</v>
      </c>
      <c r="I168" s="196"/>
      <c r="J168" s="197">
        <f t="shared" si="50"/>
        <v>0</v>
      </c>
      <c r="K168" s="193" t="s">
        <v>21</v>
      </c>
      <c r="L168" s="60"/>
      <c r="M168" s="198" t="s">
        <v>21</v>
      </c>
      <c r="N168" s="199" t="s">
        <v>42</v>
      </c>
      <c r="O168" s="41"/>
      <c r="P168" s="200">
        <f t="shared" si="51"/>
        <v>0</v>
      </c>
      <c r="Q168" s="200">
        <v>0</v>
      </c>
      <c r="R168" s="200">
        <f t="shared" si="52"/>
        <v>0</v>
      </c>
      <c r="S168" s="200">
        <v>0</v>
      </c>
      <c r="T168" s="201">
        <f t="shared" si="53"/>
        <v>0</v>
      </c>
      <c r="AR168" s="23" t="s">
        <v>175</v>
      </c>
      <c r="AT168" s="23" t="s">
        <v>170</v>
      </c>
      <c r="AU168" s="23" t="s">
        <v>81</v>
      </c>
      <c r="AY168" s="23" t="s">
        <v>168</v>
      </c>
      <c r="BE168" s="202">
        <f t="shared" si="54"/>
        <v>0</v>
      </c>
      <c r="BF168" s="202">
        <f t="shared" si="55"/>
        <v>0</v>
      </c>
      <c r="BG168" s="202">
        <f t="shared" si="56"/>
        <v>0</v>
      </c>
      <c r="BH168" s="202">
        <f t="shared" si="57"/>
        <v>0</v>
      </c>
      <c r="BI168" s="202">
        <f t="shared" si="58"/>
        <v>0</v>
      </c>
      <c r="BJ168" s="23" t="s">
        <v>79</v>
      </c>
      <c r="BK168" s="202">
        <f t="shared" si="59"/>
        <v>0</v>
      </c>
      <c r="BL168" s="23" t="s">
        <v>175</v>
      </c>
      <c r="BM168" s="23" t="s">
        <v>1268</v>
      </c>
    </row>
    <row r="169" spans="2:65" s="1" customFormat="1" ht="16.5" customHeight="1">
      <c r="B169" s="40"/>
      <c r="C169" s="191" t="s">
        <v>693</v>
      </c>
      <c r="D169" s="191" t="s">
        <v>170</v>
      </c>
      <c r="E169" s="192" t="s">
        <v>1269</v>
      </c>
      <c r="F169" s="193" t="s">
        <v>1270</v>
      </c>
      <c r="G169" s="194" t="s">
        <v>792</v>
      </c>
      <c r="H169" s="195">
        <v>1</v>
      </c>
      <c r="I169" s="196"/>
      <c r="J169" s="197">
        <f t="shared" si="50"/>
        <v>0</v>
      </c>
      <c r="K169" s="193" t="s">
        <v>21</v>
      </c>
      <c r="L169" s="60"/>
      <c r="M169" s="198" t="s">
        <v>21</v>
      </c>
      <c r="N169" s="199" t="s">
        <v>42</v>
      </c>
      <c r="O169" s="41"/>
      <c r="P169" s="200">
        <f t="shared" si="51"/>
        <v>0</v>
      </c>
      <c r="Q169" s="200">
        <v>0</v>
      </c>
      <c r="R169" s="200">
        <f t="shared" si="52"/>
        <v>0</v>
      </c>
      <c r="S169" s="200">
        <v>0</v>
      </c>
      <c r="T169" s="201">
        <f t="shared" si="53"/>
        <v>0</v>
      </c>
      <c r="AR169" s="23" t="s">
        <v>175</v>
      </c>
      <c r="AT169" s="23" t="s">
        <v>170</v>
      </c>
      <c r="AU169" s="23" t="s">
        <v>81</v>
      </c>
      <c r="AY169" s="23" t="s">
        <v>168</v>
      </c>
      <c r="BE169" s="202">
        <f t="shared" si="54"/>
        <v>0</v>
      </c>
      <c r="BF169" s="202">
        <f t="shared" si="55"/>
        <v>0</v>
      </c>
      <c r="BG169" s="202">
        <f t="shared" si="56"/>
        <v>0</v>
      </c>
      <c r="BH169" s="202">
        <f t="shared" si="57"/>
        <v>0</v>
      </c>
      <c r="BI169" s="202">
        <f t="shared" si="58"/>
        <v>0</v>
      </c>
      <c r="BJ169" s="23" t="s">
        <v>79</v>
      </c>
      <c r="BK169" s="202">
        <f t="shared" si="59"/>
        <v>0</v>
      </c>
      <c r="BL169" s="23" t="s">
        <v>175</v>
      </c>
      <c r="BM169" s="23" t="s">
        <v>1271</v>
      </c>
    </row>
    <row r="170" spans="2:65" s="1" customFormat="1" ht="25.5" customHeight="1">
      <c r="B170" s="40"/>
      <c r="C170" s="191" t="s">
        <v>697</v>
      </c>
      <c r="D170" s="191" t="s">
        <v>170</v>
      </c>
      <c r="E170" s="192" t="s">
        <v>1272</v>
      </c>
      <c r="F170" s="193" t="s">
        <v>1273</v>
      </c>
      <c r="G170" s="194" t="s">
        <v>792</v>
      </c>
      <c r="H170" s="195">
        <v>1</v>
      </c>
      <c r="I170" s="196"/>
      <c r="J170" s="197">
        <f t="shared" si="50"/>
        <v>0</v>
      </c>
      <c r="K170" s="193" t="s">
        <v>21</v>
      </c>
      <c r="L170" s="60"/>
      <c r="M170" s="198" t="s">
        <v>21</v>
      </c>
      <c r="N170" s="199" t="s">
        <v>42</v>
      </c>
      <c r="O170" s="41"/>
      <c r="P170" s="200">
        <f t="shared" si="51"/>
        <v>0</v>
      </c>
      <c r="Q170" s="200">
        <v>0</v>
      </c>
      <c r="R170" s="200">
        <f t="shared" si="52"/>
        <v>0</v>
      </c>
      <c r="S170" s="200">
        <v>0</v>
      </c>
      <c r="T170" s="201">
        <f t="shared" si="53"/>
        <v>0</v>
      </c>
      <c r="AR170" s="23" t="s">
        <v>175</v>
      </c>
      <c r="AT170" s="23" t="s">
        <v>170</v>
      </c>
      <c r="AU170" s="23" t="s">
        <v>81</v>
      </c>
      <c r="AY170" s="23" t="s">
        <v>168</v>
      </c>
      <c r="BE170" s="202">
        <f t="shared" si="54"/>
        <v>0</v>
      </c>
      <c r="BF170" s="202">
        <f t="shared" si="55"/>
        <v>0</v>
      </c>
      <c r="BG170" s="202">
        <f t="shared" si="56"/>
        <v>0</v>
      </c>
      <c r="BH170" s="202">
        <f t="shared" si="57"/>
        <v>0</v>
      </c>
      <c r="BI170" s="202">
        <f t="shared" si="58"/>
        <v>0</v>
      </c>
      <c r="BJ170" s="23" t="s">
        <v>79</v>
      </c>
      <c r="BK170" s="202">
        <f t="shared" si="59"/>
        <v>0</v>
      </c>
      <c r="BL170" s="23" t="s">
        <v>175</v>
      </c>
      <c r="BM170" s="23" t="s">
        <v>1274</v>
      </c>
    </row>
    <row r="171" spans="2:65" s="1" customFormat="1" ht="38.25" customHeight="1">
      <c r="B171" s="40"/>
      <c r="C171" s="191" t="s">
        <v>701</v>
      </c>
      <c r="D171" s="191" t="s">
        <v>170</v>
      </c>
      <c r="E171" s="192" t="s">
        <v>1275</v>
      </c>
      <c r="F171" s="193" t="s">
        <v>1276</v>
      </c>
      <c r="G171" s="194" t="s">
        <v>792</v>
      </c>
      <c r="H171" s="195">
        <v>1</v>
      </c>
      <c r="I171" s="196"/>
      <c r="J171" s="197">
        <f t="shared" si="50"/>
        <v>0</v>
      </c>
      <c r="K171" s="193" t="s">
        <v>21</v>
      </c>
      <c r="L171" s="60"/>
      <c r="M171" s="198" t="s">
        <v>21</v>
      </c>
      <c r="N171" s="199" t="s">
        <v>42</v>
      </c>
      <c r="O171" s="41"/>
      <c r="P171" s="200">
        <f t="shared" si="51"/>
        <v>0</v>
      </c>
      <c r="Q171" s="200">
        <v>0</v>
      </c>
      <c r="R171" s="200">
        <f t="shared" si="52"/>
        <v>0</v>
      </c>
      <c r="S171" s="200">
        <v>0</v>
      </c>
      <c r="T171" s="201">
        <f t="shared" si="53"/>
        <v>0</v>
      </c>
      <c r="AR171" s="23" t="s">
        <v>175</v>
      </c>
      <c r="AT171" s="23" t="s">
        <v>170</v>
      </c>
      <c r="AU171" s="23" t="s">
        <v>81</v>
      </c>
      <c r="AY171" s="23" t="s">
        <v>168</v>
      </c>
      <c r="BE171" s="202">
        <f t="shared" si="54"/>
        <v>0</v>
      </c>
      <c r="BF171" s="202">
        <f t="shared" si="55"/>
        <v>0</v>
      </c>
      <c r="BG171" s="202">
        <f t="shared" si="56"/>
        <v>0</v>
      </c>
      <c r="BH171" s="202">
        <f t="shared" si="57"/>
        <v>0</v>
      </c>
      <c r="BI171" s="202">
        <f t="shared" si="58"/>
        <v>0</v>
      </c>
      <c r="BJ171" s="23" t="s">
        <v>79</v>
      </c>
      <c r="BK171" s="202">
        <f t="shared" si="59"/>
        <v>0</v>
      </c>
      <c r="BL171" s="23" t="s">
        <v>175</v>
      </c>
      <c r="BM171" s="23" t="s">
        <v>1277</v>
      </c>
    </row>
    <row r="172" spans="2:65" s="1" customFormat="1" ht="16.5" customHeight="1">
      <c r="B172" s="40"/>
      <c r="C172" s="191" t="s">
        <v>708</v>
      </c>
      <c r="D172" s="191" t="s">
        <v>170</v>
      </c>
      <c r="E172" s="192" t="s">
        <v>1278</v>
      </c>
      <c r="F172" s="193" t="s">
        <v>1279</v>
      </c>
      <c r="G172" s="194" t="s">
        <v>792</v>
      </c>
      <c r="H172" s="195">
        <v>8</v>
      </c>
      <c r="I172" s="196"/>
      <c r="J172" s="197">
        <f t="shared" si="50"/>
        <v>0</v>
      </c>
      <c r="K172" s="193" t="s">
        <v>21</v>
      </c>
      <c r="L172" s="60"/>
      <c r="M172" s="198" t="s">
        <v>21</v>
      </c>
      <c r="N172" s="199" t="s">
        <v>42</v>
      </c>
      <c r="O172" s="41"/>
      <c r="P172" s="200">
        <f t="shared" si="51"/>
        <v>0</v>
      </c>
      <c r="Q172" s="200">
        <v>0</v>
      </c>
      <c r="R172" s="200">
        <f t="shared" si="52"/>
        <v>0</v>
      </c>
      <c r="S172" s="200">
        <v>0</v>
      </c>
      <c r="T172" s="201">
        <f t="shared" si="53"/>
        <v>0</v>
      </c>
      <c r="AR172" s="23" t="s">
        <v>175</v>
      </c>
      <c r="AT172" s="23" t="s">
        <v>170</v>
      </c>
      <c r="AU172" s="23" t="s">
        <v>81</v>
      </c>
      <c r="AY172" s="23" t="s">
        <v>168</v>
      </c>
      <c r="BE172" s="202">
        <f t="shared" si="54"/>
        <v>0</v>
      </c>
      <c r="BF172" s="202">
        <f t="shared" si="55"/>
        <v>0</v>
      </c>
      <c r="BG172" s="202">
        <f t="shared" si="56"/>
        <v>0</v>
      </c>
      <c r="BH172" s="202">
        <f t="shared" si="57"/>
        <v>0</v>
      </c>
      <c r="BI172" s="202">
        <f t="shared" si="58"/>
        <v>0</v>
      </c>
      <c r="BJ172" s="23" t="s">
        <v>79</v>
      </c>
      <c r="BK172" s="202">
        <f t="shared" si="59"/>
        <v>0</v>
      </c>
      <c r="BL172" s="23" t="s">
        <v>175</v>
      </c>
      <c r="BM172" s="23" t="s">
        <v>1280</v>
      </c>
    </row>
    <row r="173" spans="2:65" s="1" customFormat="1" ht="16.5" customHeight="1">
      <c r="B173" s="40"/>
      <c r="C173" s="191" t="s">
        <v>712</v>
      </c>
      <c r="D173" s="191" t="s">
        <v>170</v>
      </c>
      <c r="E173" s="192" t="s">
        <v>1281</v>
      </c>
      <c r="F173" s="193" t="s">
        <v>1282</v>
      </c>
      <c r="G173" s="194" t="s">
        <v>792</v>
      </c>
      <c r="H173" s="195">
        <v>1</v>
      </c>
      <c r="I173" s="196"/>
      <c r="J173" s="197">
        <f t="shared" si="50"/>
        <v>0</v>
      </c>
      <c r="K173" s="193" t="s">
        <v>21</v>
      </c>
      <c r="L173" s="60"/>
      <c r="M173" s="198" t="s">
        <v>21</v>
      </c>
      <c r="N173" s="199" t="s">
        <v>42</v>
      </c>
      <c r="O173" s="41"/>
      <c r="P173" s="200">
        <f t="shared" si="51"/>
        <v>0</v>
      </c>
      <c r="Q173" s="200">
        <v>0</v>
      </c>
      <c r="R173" s="200">
        <f t="shared" si="52"/>
        <v>0</v>
      </c>
      <c r="S173" s="200">
        <v>0</v>
      </c>
      <c r="T173" s="201">
        <f t="shared" si="53"/>
        <v>0</v>
      </c>
      <c r="AR173" s="23" t="s">
        <v>175</v>
      </c>
      <c r="AT173" s="23" t="s">
        <v>170</v>
      </c>
      <c r="AU173" s="23" t="s">
        <v>81</v>
      </c>
      <c r="AY173" s="23" t="s">
        <v>168</v>
      </c>
      <c r="BE173" s="202">
        <f t="shared" si="54"/>
        <v>0</v>
      </c>
      <c r="BF173" s="202">
        <f t="shared" si="55"/>
        <v>0</v>
      </c>
      <c r="BG173" s="202">
        <f t="shared" si="56"/>
        <v>0</v>
      </c>
      <c r="BH173" s="202">
        <f t="shared" si="57"/>
        <v>0</v>
      </c>
      <c r="BI173" s="202">
        <f t="shared" si="58"/>
        <v>0</v>
      </c>
      <c r="BJ173" s="23" t="s">
        <v>79</v>
      </c>
      <c r="BK173" s="202">
        <f t="shared" si="59"/>
        <v>0</v>
      </c>
      <c r="BL173" s="23" t="s">
        <v>175</v>
      </c>
      <c r="BM173" s="23" t="s">
        <v>1283</v>
      </c>
    </row>
    <row r="174" spans="2:65" s="1" customFormat="1" ht="16.5" customHeight="1">
      <c r="B174" s="40"/>
      <c r="C174" s="191" t="s">
        <v>716</v>
      </c>
      <c r="D174" s="191" t="s">
        <v>170</v>
      </c>
      <c r="E174" s="192" t="s">
        <v>1284</v>
      </c>
      <c r="F174" s="193" t="s">
        <v>1285</v>
      </c>
      <c r="G174" s="194" t="s">
        <v>792</v>
      </c>
      <c r="H174" s="195">
        <v>3</v>
      </c>
      <c r="I174" s="196"/>
      <c r="J174" s="197">
        <f t="shared" si="50"/>
        <v>0</v>
      </c>
      <c r="K174" s="193" t="s">
        <v>21</v>
      </c>
      <c r="L174" s="60"/>
      <c r="M174" s="198" t="s">
        <v>21</v>
      </c>
      <c r="N174" s="199" t="s">
        <v>42</v>
      </c>
      <c r="O174" s="41"/>
      <c r="P174" s="200">
        <f t="shared" si="51"/>
        <v>0</v>
      </c>
      <c r="Q174" s="200">
        <v>0</v>
      </c>
      <c r="R174" s="200">
        <f t="shared" si="52"/>
        <v>0</v>
      </c>
      <c r="S174" s="200">
        <v>0</v>
      </c>
      <c r="T174" s="201">
        <f t="shared" si="53"/>
        <v>0</v>
      </c>
      <c r="AR174" s="23" t="s">
        <v>175</v>
      </c>
      <c r="AT174" s="23" t="s">
        <v>170</v>
      </c>
      <c r="AU174" s="23" t="s">
        <v>81</v>
      </c>
      <c r="AY174" s="23" t="s">
        <v>168</v>
      </c>
      <c r="BE174" s="202">
        <f t="shared" si="54"/>
        <v>0</v>
      </c>
      <c r="BF174" s="202">
        <f t="shared" si="55"/>
        <v>0</v>
      </c>
      <c r="BG174" s="202">
        <f t="shared" si="56"/>
        <v>0</v>
      </c>
      <c r="BH174" s="202">
        <f t="shared" si="57"/>
        <v>0</v>
      </c>
      <c r="BI174" s="202">
        <f t="shared" si="58"/>
        <v>0</v>
      </c>
      <c r="BJ174" s="23" t="s">
        <v>79</v>
      </c>
      <c r="BK174" s="202">
        <f t="shared" si="59"/>
        <v>0</v>
      </c>
      <c r="BL174" s="23" t="s">
        <v>175</v>
      </c>
      <c r="BM174" s="23" t="s">
        <v>1286</v>
      </c>
    </row>
    <row r="175" spans="2:65" s="1" customFormat="1" ht="16.5" customHeight="1">
      <c r="B175" s="40"/>
      <c r="C175" s="191" t="s">
        <v>720</v>
      </c>
      <c r="D175" s="191" t="s">
        <v>170</v>
      </c>
      <c r="E175" s="192" t="s">
        <v>1287</v>
      </c>
      <c r="F175" s="193" t="s">
        <v>1288</v>
      </c>
      <c r="G175" s="194" t="s">
        <v>792</v>
      </c>
      <c r="H175" s="195">
        <v>1</v>
      </c>
      <c r="I175" s="196"/>
      <c r="J175" s="197">
        <f t="shared" si="50"/>
        <v>0</v>
      </c>
      <c r="K175" s="193" t="s">
        <v>21</v>
      </c>
      <c r="L175" s="60"/>
      <c r="M175" s="198" t="s">
        <v>21</v>
      </c>
      <c r="N175" s="199" t="s">
        <v>42</v>
      </c>
      <c r="O175" s="41"/>
      <c r="P175" s="200">
        <f t="shared" si="51"/>
        <v>0</v>
      </c>
      <c r="Q175" s="200">
        <v>0</v>
      </c>
      <c r="R175" s="200">
        <f t="shared" si="52"/>
        <v>0</v>
      </c>
      <c r="S175" s="200">
        <v>0</v>
      </c>
      <c r="T175" s="201">
        <f t="shared" si="53"/>
        <v>0</v>
      </c>
      <c r="AR175" s="23" t="s">
        <v>175</v>
      </c>
      <c r="AT175" s="23" t="s">
        <v>170</v>
      </c>
      <c r="AU175" s="23" t="s">
        <v>81</v>
      </c>
      <c r="AY175" s="23" t="s">
        <v>168</v>
      </c>
      <c r="BE175" s="202">
        <f t="shared" si="54"/>
        <v>0</v>
      </c>
      <c r="BF175" s="202">
        <f t="shared" si="55"/>
        <v>0</v>
      </c>
      <c r="BG175" s="202">
        <f t="shared" si="56"/>
        <v>0</v>
      </c>
      <c r="BH175" s="202">
        <f t="shared" si="57"/>
        <v>0</v>
      </c>
      <c r="BI175" s="202">
        <f t="shared" si="58"/>
        <v>0</v>
      </c>
      <c r="BJ175" s="23" t="s">
        <v>79</v>
      </c>
      <c r="BK175" s="202">
        <f t="shared" si="59"/>
        <v>0</v>
      </c>
      <c r="BL175" s="23" t="s">
        <v>175</v>
      </c>
      <c r="BM175" s="23" t="s">
        <v>1289</v>
      </c>
    </row>
    <row r="176" spans="2:65" s="1" customFormat="1" ht="16.5" customHeight="1">
      <c r="B176" s="40"/>
      <c r="C176" s="191" t="s">
        <v>724</v>
      </c>
      <c r="D176" s="191" t="s">
        <v>170</v>
      </c>
      <c r="E176" s="192" t="s">
        <v>1290</v>
      </c>
      <c r="F176" s="193" t="s">
        <v>1291</v>
      </c>
      <c r="G176" s="194" t="s">
        <v>792</v>
      </c>
      <c r="H176" s="195">
        <v>9</v>
      </c>
      <c r="I176" s="196"/>
      <c r="J176" s="197">
        <f t="shared" si="50"/>
        <v>0</v>
      </c>
      <c r="K176" s="193" t="s">
        <v>21</v>
      </c>
      <c r="L176" s="60"/>
      <c r="M176" s="198" t="s">
        <v>21</v>
      </c>
      <c r="N176" s="199" t="s">
        <v>42</v>
      </c>
      <c r="O176" s="41"/>
      <c r="P176" s="200">
        <f t="shared" si="51"/>
        <v>0</v>
      </c>
      <c r="Q176" s="200">
        <v>0</v>
      </c>
      <c r="R176" s="200">
        <f t="shared" si="52"/>
        <v>0</v>
      </c>
      <c r="S176" s="200">
        <v>0</v>
      </c>
      <c r="T176" s="201">
        <f t="shared" si="53"/>
        <v>0</v>
      </c>
      <c r="AR176" s="23" t="s">
        <v>175</v>
      </c>
      <c r="AT176" s="23" t="s">
        <v>170</v>
      </c>
      <c r="AU176" s="23" t="s">
        <v>81</v>
      </c>
      <c r="AY176" s="23" t="s">
        <v>168</v>
      </c>
      <c r="BE176" s="202">
        <f t="shared" si="54"/>
        <v>0</v>
      </c>
      <c r="BF176" s="202">
        <f t="shared" si="55"/>
        <v>0</v>
      </c>
      <c r="BG176" s="202">
        <f t="shared" si="56"/>
        <v>0</v>
      </c>
      <c r="BH176" s="202">
        <f t="shared" si="57"/>
        <v>0</v>
      </c>
      <c r="BI176" s="202">
        <f t="shared" si="58"/>
        <v>0</v>
      </c>
      <c r="BJ176" s="23" t="s">
        <v>79</v>
      </c>
      <c r="BK176" s="202">
        <f t="shared" si="59"/>
        <v>0</v>
      </c>
      <c r="BL176" s="23" t="s">
        <v>175</v>
      </c>
      <c r="BM176" s="23" t="s">
        <v>1292</v>
      </c>
    </row>
    <row r="177" spans="2:65" s="1" customFormat="1" ht="16.5" customHeight="1">
      <c r="B177" s="40"/>
      <c r="C177" s="191" t="s">
        <v>728</v>
      </c>
      <c r="D177" s="191" t="s">
        <v>170</v>
      </c>
      <c r="E177" s="192" t="s">
        <v>1293</v>
      </c>
      <c r="F177" s="193" t="s">
        <v>1294</v>
      </c>
      <c r="G177" s="194" t="s">
        <v>792</v>
      </c>
      <c r="H177" s="195">
        <v>4</v>
      </c>
      <c r="I177" s="196"/>
      <c r="J177" s="197">
        <f t="shared" si="50"/>
        <v>0</v>
      </c>
      <c r="K177" s="193" t="s">
        <v>21</v>
      </c>
      <c r="L177" s="60"/>
      <c r="M177" s="198" t="s">
        <v>21</v>
      </c>
      <c r="N177" s="199" t="s">
        <v>42</v>
      </c>
      <c r="O177" s="41"/>
      <c r="P177" s="200">
        <f t="shared" si="51"/>
        <v>0</v>
      </c>
      <c r="Q177" s="200">
        <v>0</v>
      </c>
      <c r="R177" s="200">
        <f t="shared" si="52"/>
        <v>0</v>
      </c>
      <c r="S177" s="200">
        <v>0</v>
      </c>
      <c r="T177" s="201">
        <f t="shared" si="53"/>
        <v>0</v>
      </c>
      <c r="AR177" s="23" t="s">
        <v>175</v>
      </c>
      <c r="AT177" s="23" t="s">
        <v>170</v>
      </c>
      <c r="AU177" s="23" t="s">
        <v>81</v>
      </c>
      <c r="AY177" s="23" t="s">
        <v>168</v>
      </c>
      <c r="BE177" s="202">
        <f t="shared" si="54"/>
        <v>0</v>
      </c>
      <c r="BF177" s="202">
        <f t="shared" si="55"/>
        <v>0</v>
      </c>
      <c r="BG177" s="202">
        <f t="shared" si="56"/>
        <v>0</v>
      </c>
      <c r="BH177" s="202">
        <f t="shared" si="57"/>
        <v>0</v>
      </c>
      <c r="BI177" s="202">
        <f t="shared" si="58"/>
        <v>0</v>
      </c>
      <c r="BJ177" s="23" t="s">
        <v>79</v>
      </c>
      <c r="BK177" s="202">
        <f t="shared" si="59"/>
        <v>0</v>
      </c>
      <c r="BL177" s="23" t="s">
        <v>175</v>
      </c>
      <c r="BM177" s="23" t="s">
        <v>1295</v>
      </c>
    </row>
    <row r="178" spans="2:65" s="1" customFormat="1" ht="16.5" customHeight="1">
      <c r="B178" s="40"/>
      <c r="C178" s="191" t="s">
        <v>734</v>
      </c>
      <c r="D178" s="191" t="s">
        <v>170</v>
      </c>
      <c r="E178" s="192" t="s">
        <v>1296</v>
      </c>
      <c r="F178" s="193" t="s">
        <v>1297</v>
      </c>
      <c r="G178" s="194" t="s">
        <v>792</v>
      </c>
      <c r="H178" s="195">
        <v>6</v>
      </c>
      <c r="I178" s="196"/>
      <c r="J178" s="197">
        <f t="shared" si="50"/>
        <v>0</v>
      </c>
      <c r="K178" s="193" t="s">
        <v>21</v>
      </c>
      <c r="L178" s="60"/>
      <c r="M178" s="198" t="s">
        <v>21</v>
      </c>
      <c r="N178" s="199" t="s">
        <v>42</v>
      </c>
      <c r="O178" s="41"/>
      <c r="P178" s="200">
        <f t="shared" si="51"/>
        <v>0</v>
      </c>
      <c r="Q178" s="200">
        <v>0</v>
      </c>
      <c r="R178" s="200">
        <f t="shared" si="52"/>
        <v>0</v>
      </c>
      <c r="S178" s="200">
        <v>0</v>
      </c>
      <c r="T178" s="201">
        <f t="shared" si="53"/>
        <v>0</v>
      </c>
      <c r="AR178" s="23" t="s">
        <v>175</v>
      </c>
      <c r="AT178" s="23" t="s">
        <v>170</v>
      </c>
      <c r="AU178" s="23" t="s">
        <v>81</v>
      </c>
      <c r="AY178" s="23" t="s">
        <v>168</v>
      </c>
      <c r="BE178" s="202">
        <f t="shared" si="54"/>
        <v>0</v>
      </c>
      <c r="BF178" s="202">
        <f t="shared" si="55"/>
        <v>0</v>
      </c>
      <c r="BG178" s="202">
        <f t="shared" si="56"/>
        <v>0</v>
      </c>
      <c r="BH178" s="202">
        <f t="shared" si="57"/>
        <v>0</v>
      </c>
      <c r="BI178" s="202">
        <f t="shared" si="58"/>
        <v>0</v>
      </c>
      <c r="BJ178" s="23" t="s">
        <v>79</v>
      </c>
      <c r="BK178" s="202">
        <f t="shared" si="59"/>
        <v>0</v>
      </c>
      <c r="BL178" s="23" t="s">
        <v>175</v>
      </c>
      <c r="BM178" s="23" t="s">
        <v>1298</v>
      </c>
    </row>
    <row r="179" spans="2:65" s="1" customFormat="1" ht="16.5" customHeight="1">
      <c r="B179" s="40"/>
      <c r="C179" s="191" t="s">
        <v>740</v>
      </c>
      <c r="D179" s="191" t="s">
        <v>170</v>
      </c>
      <c r="E179" s="192" t="s">
        <v>1299</v>
      </c>
      <c r="F179" s="193" t="s">
        <v>1300</v>
      </c>
      <c r="G179" s="194" t="s">
        <v>792</v>
      </c>
      <c r="H179" s="195">
        <v>1</v>
      </c>
      <c r="I179" s="196"/>
      <c r="J179" s="197">
        <f t="shared" si="50"/>
        <v>0</v>
      </c>
      <c r="K179" s="193" t="s">
        <v>21</v>
      </c>
      <c r="L179" s="60"/>
      <c r="M179" s="198" t="s">
        <v>21</v>
      </c>
      <c r="N179" s="199" t="s">
        <v>42</v>
      </c>
      <c r="O179" s="41"/>
      <c r="P179" s="200">
        <f t="shared" si="51"/>
        <v>0</v>
      </c>
      <c r="Q179" s="200">
        <v>0</v>
      </c>
      <c r="R179" s="200">
        <f t="shared" si="52"/>
        <v>0</v>
      </c>
      <c r="S179" s="200">
        <v>0</v>
      </c>
      <c r="T179" s="201">
        <f t="shared" si="53"/>
        <v>0</v>
      </c>
      <c r="AR179" s="23" t="s">
        <v>175</v>
      </c>
      <c r="AT179" s="23" t="s">
        <v>170</v>
      </c>
      <c r="AU179" s="23" t="s">
        <v>81</v>
      </c>
      <c r="AY179" s="23" t="s">
        <v>168</v>
      </c>
      <c r="BE179" s="202">
        <f t="shared" si="54"/>
        <v>0</v>
      </c>
      <c r="BF179" s="202">
        <f t="shared" si="55"/>
        <v>0</v>
      </c>
      <c r="BG179" s="202">
        <f t="shared" si="56"/>
        <v>0</v>
      </c>
      <c r="BH179" s="202">
        <f t="shared" si="57"/>
        <v>0</v>
      </c>
      <c r="BI179" s="202">
        <f t="shared" si="58"/>
        <v>0</v>
      </c>
      <c r="BJ179" s="23" t="s">
        <v>79</v>
      </c>
      <c r="BK179" s="202">
        <f t="shared" si="59"/>
        <v>0</v>
      </c>
      <c r="BL179" s="23" t="s">
        <v>175</v>
      </c>
      <c r="BM179" s="23" t="s">
        <v>1301</v>
      </c>
    </row>
    <row r="180" spans="2:65" s="1" customFormat="1" ht="16.5" customHeight="1">
      <c r="B180" s="40"/>
      <c r="C180" s="191" t="s">
        <v>744</v>
      </c>
      <c r="D180" s="191" t="s">
        <v>170</v>
      </c>
      <c r="E180" s="192" t="s">
        <v>1302</v>
      </c>
      <c r="F180" s="193" t="s">
        <v>1303</v>
      </c>
      <c r="G180" s="194" t="s">
        <v>792</v>
      </c>
      <c r="H180" s="195">
        <v>5</v>
      </c>
      <c r="I180" s="196"/>
      <c r="J180" s="197">
        <f t="shared" si="50"/>
        <v>0</v>
      </c>
      <c r="K180" s="193" t="s">
        <v>21</v>
      </c>
      <c r="L180" s="60"/>
      <c r="M180" s="198" t="s">
        <v>21</v>
      </c>
      <c r="N180" s="199" t="s">
        <v>42</v>
      </c>
      <c r="O180" s="41"/>
      <c r="P180" s="200">
        <f t="shared" si="51"/>
        <v>0</v>
      </c>
      <c r="Q180" s="200">
        <v>0</v>
      </c>
      <c r="R180" s="200">
        <f t="shared" si="52"/>
        <v>0</v>
      </c>
      <c r="S180" s="200">
        <v>0</v>
      </c>
      <c r="T180" s="201">
        <f t="shared" si="53"/>
        <v>0</v>
      </c>
      <c r="AR180" s="23" t="s">
        <v>175</v>
      </c>
      <c r="AT180" s="23" t="s">
        <v>170</v>
      </c>
      <c r="AU180" s="23" t="s">
        <v>81</v>
      </c>
      <c r="AY180" s="23" t="s">
        <v>168</v>
      </c>
      <c r="BE180" s="202">
        <f t="shared" si="54"/>
        <v>0</v>
      </c>
      <c r="BF180" s="202">
        <f t="shared" si="55"/>
        <v>0</v>
      </c>
      <c r="BG180" s="202">
        <f t="shared" si="56"/>
        <v>0</v>
      </c>
      <c r="BH180" s="202">
        <f t="shared" si="57"/>
        <v>0</v>
      </c>
      <c r="BI180" s="202">
        <f t="shared" si="58"/>
        <v>0</v>
      </c>
      <c r="BJ180" s="23" t="s">
        <v>79</v>
      </c>
      <c r="BK180" s="202">
        <f t="shared" si="59"/>
        <v>0</v>
      </c>
      <c r="BL180" s="23" t="s">
        <v>175</v>
      </c>
      <c r="BM180" s="23" t="s">
        <v>1304</v>
      </c>
    </row>
    <row r="181" spans="2:65" s="1" customFormat="1" ht="16.5" customHeight="1">
      <c r="B181" s="40"/>
      <c r="C181" s="191" t="s">
        <v>748</v>
      </c>
      <c r="D181" s="191" t="s">
        <v>170</v>
      </c>
      <c r="E181" s="192" t="s">
        <v>1305</v>
      </c>
      <c r="F181" s="193" t="s">
        <v>1306</v>
      </c>
      <c r="G181" s="194" t="s">
        <v>792</v>
      </c>
      <c r="H181" s="195">
        <v>25</v>
      </c>
      <c r="I181" s="196"/>
      <c r="J181" s="197">
        <f t="shared" si="50"/>
        <v>0</v>
      </c>
      <c r="K181" s="193" t="s">
        <v>21</v>
      </c>
      <c r="L181" s="60"/>
      <c r="M181" s="198" t="s">
        <v>21</v>
      </c>
      <c r="N181" s="199" t="s">
        <v>42</v>
      </c>
      <c r="O181" s="41"/>
      <c r="P181" s="200">
        <f t="shared" si="51"/>
        <v>0</v>
      </c>
      <c r="Q181" s="200">
        <v>0</v>
      </c>
      <c r="R181" s="200">
        <f t="shared" si="52"/>
        <v>0</v>
      </c>
      <c r="S181" s="200">
        <v>0</v>
      </c>
      <c r="T181" s="201">
        <f t="shared" si="53"/>
        <v>0</v>
      </c>
      <c r="AR181" s="23" t="s">
        <v>175</v>
      </c>
      <c r="AT181" s="23" t="s">
        <v>170</v>
      </c>
      <c r="AU181" s="23" t="s">
        <v>81</v>
      </c>
      <c r="AY181" s="23" t="s">
        <v>168</v>
      </c>
      <c r="BE181" s="202">
        <f t="shared" si="54"/>
        <v>0</v>
      </c>
      <c r="BF181" s="202">
        <f t="shared" si="55"/>
        <v>0</v>
      </c>
      <c r="BG181" s="202">
        <f t="shared" si="56"/>
        <v>0</v>
      </c>
      <c r="BH181" s="202">
        <f t="shared" si="57"/>
        <v>0</v>
      </c>
      <c r="BI181" s="202">
        <f t="shared" si="58"/>
        <v>0</v>
      </c>
      <c r="BJ181" s="23" t="s">
        <v>79</v>
      </c>
      <c r="BK181" s="202">
        <f t="shared" si="59"/>
        <v>0</v>
      </c>
      <c r="BL181" s="23" t="s">
        <v>175</v>
      </c>
      <c r="BM181" s="23" t="s">
        <v>1307</v>
      </c>
    </row>
    <row r="182" spans="2:65" s="1" customFormat="1" ht="16.5" customHeight="1">
      <c r="B182" s="40"/>
      <c r="C182" s="191" t="s">
        <v>752</v>
      </c>
      <c r="D182" s="191" t="s">
        <v>170</v>
      </c>
      <c r="E182" s="192" t="s">
        <v>1308</v>
      </c>
      <c r="F182" s="193" t="s">
        <v>1309</v>
      </c>
      <c r="G182" s="194" t="s">
        <v>792</v>
      </c>
      <c r="H182" s="195">
        <v>5</v>
      </c>
      <c r="I182" s="196"/>
      <c r="J182" s="197">
        <f t="shared" si="50"/>
        <v>0</v>
      </c>
      <c r="K182" s="193" t="s">
        <v>21</v>
      </c>
      <c r="L182" s="60"/>
      <c r="M182" s="198" t="s">
        <v>21</v>
      </c>
      <c r="N182" s="199" t="s">
        <v>42</v>
      </c>
      <c r="O182" s="41"/>
      <c r="P182" s="200">
        <f t="shared" si="51"/>
        <v>0</v>
      </c>
      <c r="Q182" s="200">
        <v>0</v>
      </c>
      <c r="R182" s="200">
        <f t="shared" si="52"/>
        <v>0</v>
      </c>
      <c r="S182" s="200">
        <v>0</v>
      </c>
      <c r="T182" s="201">
        <f t="shared" si="53"/>
        <v>0</v>
      </c>
      <c r="AR182" s="23" t="s">
        <v>175</v>
      </c>
      <c r="AT182" s="23" t="s">
        <v>170</v>
      </c>
      <c r="AU182" s="23" t="s">
        <v>81</v>
      </c>
      <c r="AY182" s="23" t="s">
        <v>168</v>
      </c>
      <c r="BE182" s="202">
        <f t="shared" si="54"/>
        <v>0</v>
      </c>
      <c r="BF182" s="202">
        <f t="shared" si="55"/>
        <v>0</v>
      </c>
      <c r="BG182" s="202">
        <f t="shared" si="56"/>
        <v>0</v>
      </c>
      <c r="BH182" s="202">
        <f t="shared" si="57"/>
        <v>0</v>
      </c>
      <c r="BI182" s="202">
        <f t="shared" si="58"/>
        <v>0</v>
      </c>
      <c r="BJ182" s="23" t="s">
        <v>79</v>
      </c>
      <c r="BK182" s="202">
        <f t="shared" si="59"/>
        <v>0</v>
      </c>
      <c r="BL182" s="23" t="s">
        <v>175</v>
      </c>
      <c r="BM182" s="23" t="s">
        <v>1310</v>
      </c>
    </row>
    <row r="183" spans="2:65" s="1" customFormat="1" ht="16.5" customHeight="1">
      <c r="B183" s="40"/>
      <c r="C183" s="191" t="s">
        <v>758</v>
      </c>
      <c r="D183" s="191" t="s">
        <v>170</v>
      </c>
      <c r="E183" s="192" t="s">
        <v>1311</v>
      </c>
      <c r="F183" s="193" t="s">
        <v>1312</v>
      </c>
      <c r="G183" s="194" t="s">
        <v>792</v>
      </c>
      <c r="H183" s="195">
        <v>3</v>
      </c>
      <c r="I183" s="196"/>
      <c r="J183" s="197">
        <f t="shared" si="50"/>
        <v>0</v>
      </c>
      <c r="K183" s="193" t="s">
        <v>21</v>
      </c>
      <c r="L183" s="60"/>
      <c r="M183" s="198" t="s">
        <v>21</v>
      </c>
      <c r="N183" s="199" t="s">
        <v>42</v>
      </c>
      <c r="O183" s="41"/>
      <c r="P183" s="200">
        <f t="shared" si="51"/>
        <v>0</v>
      </c>
      <c r="Q183" s="200">
        <v>0</v>
      </c>
      <c r="R183" s="200">
        <f t="shared" si="52"/>
        <v>0</v>
      </c>
      <c r="S183" s="200">
        <v>0</v>
      </c>
      <c r="T183" s="201">
        <f t="shared" si="53"/>
        <v>0</v>
      </c>
      <c r="AR183" s="23" t="s">
        <v>175</v>
      </c>
      <c r="AT183" s="23" t="s">
        <v>170</v>
      </c>
      <c r="AU183" s="23" t="s">
        <v>81</v>
      </c>
      <c r="AY183" s="23" t="s">
        <v>168</v>
      </c>
      <c r="BE183" s="202">
        <f t="shared" si="54"/>
        <v>0</v>
      </c>
      <c r="BF183" s="202">
        <f t="shared" si="55"/>
        <v>0</v>
      </c>
      <c r="BG183" s="202">
        <f t="shared" si="56"/>
        <v>0</v>
      </c>
      <c r="BH183" s="202">
        <f t="shared" si="57"/>
        <v>0</v>
      </c>
      <c r="BI183" s="202">
        <f t="shared" si="58"/>
        <v>0</v>
      </c>
      <c r="BJ183" s="23" t="s">
        <v>79</v>
      </c>
      <c r="BK183" s="202">
        <f t="shared" si="59"/>
        <v>0</v>
      </c>
      <c r="BL183" s="23" t="s">
        <v>175</v>
      </c>
      <c r="BM183" s="23" t="s">
        <v>1313</v>
      </c>
    </row>
    <row r="184" spans="2:65" s="1" customFormat="1" ht="16.5" customHeight="1">
      <c r="B184" s="40"/>
      <c r="C184" s="191" t="s">
        <v>762</v>
      </c>
      <c r="D184" s="191" t="s">
        <v>170</v>
      </c>
      <c r="E184" s="192" t="s">
        <v>1314</v>
      </c>
      <c r="F184" s="193" t="s">
        <v>1315</v>
      </c>
      <c r="G184" s="194" t="s">
        <v>792</v>
      </c>
      <c r="H184" s="195">
        <v>2</v>
      </c>
      <c r="I184" s="196"/>
      <c r="J184" s="197">
        <f t="shared" si="50"/>
        <v>0</v>
      </c>
      <c r="K184" s="193" t="s">
        <v>21</v>
      </c>
      <c r="L184" s="60"/>
      <c r="M184" s="198" t="s">
        <v>21</v>
      </c>
      <c r="N184" s="199" t="s">
        <v>42</v>
      </c>
      <c r="O184" s="41"/>
      <c r="P184" s="200">
        <f t="shared" si="51"/>
        <v>0</v>
      </c>
      <c r="Q184" s="200">
        <v>0</v>
      </c>
      <c r="R184" s="200">
        <f t="shared" si="52"/>
        <v>0</v>
      </c>
      <c r="S184" s="200">
        <v>0</v>
      </c>
      <c r="T184" s="201">
        <f t="shared" si="53"/>
        <v>0</v>
      </c>
      <c r="AR184" s="23" t="s">
        <v>175</v>
      </c>
      <c r="AT184" s="23" t="s">
        <v>170</v>
      </c>
      <c r="AU184" s="23" t="s">
        <v>81</v>
      </c>
      <c r="AY184" s="23" t="s">
        <v>168</v>
      </c>
      <c r="BE184" s="202">
        <f t="shared" si="54"/>
        <v>0</v>
      </c>
      <c r="BF184" s="202">
        <f t="shared" si="55"/>
        <v>0</v>
      </c>
      <c r="BG184" s="202">
        <f t="shared" si="56"/>
        <v>0</v>
      </c>
      <c r="BH184" s="202">
        <f t="shared" si="57"/>
        <v>0</v>
      </c>
      <c r="BI184" s="202">
        <f t="shared" si="58"/>
        <v>0</v>
      </c>
      <c r="BJ184" s="23" t="s">
        <v>79</v>
      </c>
      <c r="BK184" s="202">
        <f t="shared" si="59"/>
        <v>0</v>
      </c>
      <c r="BL184" s="23" t="s">
        <v>175</v>
      </c>
      <c r="BM184" s="23" t="s">
        <v>1316</v>
      </c>
    </row>
    <row r="185" spans="2:65" s="1" customFormat="1" ht="16.5" customHeight="1">
      <c r="B185" s="40"/>
      <c r="C185" s="191" t="s">
        <v>1317</v>
      </c>
      <c r="D185" s="191" t="s">
        <v>170</v>
      </c>
      <c r="E185" s="192" t="s">
        <v>1318</v>
      </c>
      <c r="F185" s="193" t="s">
        <v>1319</v>
      </c>
      <c r="G185" s="194" t="s">
        <v>792</v>
      </c>
      <c r="H185" s="195">
        <v>1</v>
      </c>
      <c r="I185" s="196"/>
      <c r="J185" s="197">
        <f t="shared" si="50"/>
        <v>0</v>
      </c>
      <c r="K185" s="193" t="s">
        <v>21</v>
      </c>
      <c r="L185" s="60"/>
      <c r="M185" s="198" t="s">
        <v>21</v>
      </c>
      <c r="N185" s="199" t="s">
        <v>42</v>
      </c>
      <c r="O185" s="41"/>
      <c r="P185" s="200">
        <f t="shared" si="51"/>
        <v>0</v>
      </c>
      <c r="Q185" s="200">
        <v>0</v>
      </c>
      <c r="R185" s="200">
        <f t="shared" si="52"/>
        <v>0</v>
      </c>
      <c r="S185" s="200">
        <v>0</v>
      </c>
      <c r="T185" s="201">
        <f t="shared" si="53"/>
        <v>0</v>
      </c>
      <c r="AR185" s="23" t="s">
        <v>175</v>
      </c>
      <c r="AT185" s="23" t="s">
        <v>170</v>
      </c>
      <c r="AU185" s="23" t="s">
        <v>81</v>
      </c>
      <c r="AY185" s="23" t="s">
        <v>168</v>
      </c>
      <c r="BE185" s="202">
        <f t="shared" si="54"/>
        <v>0</v>
      </c>
      <c r="BF185" s="202">
        <f t="shared" si="55"/>
        <v>0</v>
      </c>
      <c r="BG185" s="202">
        <f t="shared" si="56"/>
        <v>0</v>
      </c>
      <c r="BH185" s="202">
        <f t="shared" si="57"/>
        <v>0</v>
      </c>
      <c r="BI185" s="202">
        <f t="shared" si="58"/>
        <v>0</v>
      </c>
      <c r="BJ185" s="23" t="s">
        <v>79</v>
      </c>
      <c r="BK185" s="202">
        <f t="shared" si="59"/>
        <v>0</v>
      </c>
      <c r="BL185" s="23" t="s">
        <v>175</v>
      </c>
      <c r="BM185" s="23" t="s">
        <v>1320</v>
      </c>
    </row>
    <row r="186" spans="2:65" s="1" customFormat="1" ht="16.5" customHeight="1">
      <c r="B186" s="40"/>
      <c r="C186" s="191" t="s">
        <v>1321</v>
      </c>
      <c r="D186" s="191" t="s">
        <v>170</v>
      </c>
      <c r="E186" s="192" t="s">
        <v>1322</v>
      </c>
      <c r="F186" s="193" t="s">
        <v>1323</v>
      </c>
      <c r="G186" s="194" t="s">
        <v>195</v>
      </c>
      <c r="H186" s="195">
        <v>10</v>
      </c>
      <c r="I186" s="196"/>
      <c r="J186" s="197">
        <f t="shared" si="50"/>
        <v>0</v>
      </c>
      <c r="K186" s="193" t="s">
        <v>21</v>
      </c>
      <c r="L186" s="60"/>
      <c r="M186" s="198" t="s">
        <v>21</v>
      </c>
      <c r="N186" s="199" t="s">
        <v>42</v>
      </c>
      <c r="O186" s="41"/>
      <c r="P186" s="200">
        <f t="shared" si="51"/>
        <v>0</v>
      </c>
      <c r="Q186" s="200">
        <v>0</v>
      </c>
      <c r="R186" s="200">
        <f t="shared" si="52"/>
        <v>0</v>
      </c>
      <c r="S186" s="200">
        <v>0</v>
      </c>
      <c r="T186" s="201">
        <f t="shared" si="53"/>
        <v>0</v>
      </c>
      <c r="AR186" s="23" t="s">
        <v>175</v>
      </c>
      <c r="AT186" s="23" t="s">
        <v>170</v>
      </c>
      <c r="AU186" s="23" t="s">
        <v>81</v>
      </c>
      <c r="AY186" s="23" t="s">
        <v>168</v>
      </c>
      <c r="BE186" s="202">
        <f t="shared" si="54"/>
        <v>0</v>
      </c>
      <c r="BF186" s="202">
        <f t="shared" si="55"/>
        <v>0</v>
      </c>
      <c r="BG186" s="202">
        <f t="shared" si="56"/>
        <v>0</v>
      </c>
      <c r="BH186" s="202">
        <f t="shared" si="57"/>
        <v>0</v>
      </c>
      <c r="BI186" s="202">
        <f t="shared" si="58"/>
        <v>0</v>
      </c>
      <c r="BJ186" s="23" t="s">
        <v>79</v>
      </c>
      <c r="BK186" s="202">
        <f t="shared" si="59"/>
        <v>0</v>
      </c>
      <c r="BL186" s="23" t="s">
        <v>175</v>
      </c>
      <c r="BM186" s="23" t="s">
        <v>1324</v>
      </c>
    </row>
    <row r="187" spans="2:65" s="1" customFormat="1" ht="16.5" customHeight="1">
      <c r="B187" s="40"/>
      <c r="C187" s="191" t="s">
        <v>1325</v>
      </c>
      <c r="D187" s="191" t="s">
        <v>170</v>
      </c>
      <c r="E187" s="192" t="s">
        <v>1326</v>
      </c>
      <c r="F187" s="193" t="s">
        <v>1327</v>
      </c>
      <c r="G187" s="194" t="s">
        <v>195</v>
      </c>
      <c r="H187" s="195">
        <v>250</v>
      </c>
      <c r="I187" s="196"/>
      <c r="J187" s="197">
        <f t="shared" si="50"/>
        <v>0</v>
      </c>
      <c r="K187" s="193" t="s">
        <v>21</v>
      </c>
      <c r="L187" s="60"/>
      <c r="M187" s="198" t="s">
        <v>21</v>
      </c>
      <c r="N187" s="199" t="s">
        <v>42</v>
      </c>
      <c r="O187" s="41"/>
      <c r="P187" s="200">
        <f t="shared" si="51"/>
        <v>0</v>
      </c>
      <c r="Q187" s="200">
        <v>0</v>
      </c>
      <c r="R187" s="200">
        <f t="shared" si="52"/>
        <v>0</v>
      </c>
      <c r="S187" s="200">
        <v>0</v>
      </c>
      <c r="T187" s="201">
        <f t="shared" si="53"/>
        <v>0</v>
      </c>
      <c r="AR187" s="23" t="s">
        <v>175</v>
      </c>
      <c r="AT187" s="23" t="s">
        <v>170</v>
      </c>
      <c r="AU187" s="23" t="s">
        <v>81</v>
      </c>
      <c r="AY187" s="23" t="s">
        <v>168</v>
      </c>
      <c r="BE187" s="202">
        <f t="shared" si="54"/>
        <v>0</v>
      </c>
      <c r="BF187" s="202">
        <f t="shared" si="55"/>
        <v>0</v>
      </c>
      <c r="BG187" s="202">
        <f t="shared" si="56"/>
        <v>0</v>
      </c>
      <c r="BH187" s="202">
        <f t="shared" si="57"/>
        <v>0</v>
      </c>
      <c r="BI187" s="202">
        <f t="shared" si="58"/>
        <v>0</v>
      </c>
      <c r="BJ187" s="23" t="s">
        <v>79</v>
      </c>
      <c r="BK187" s="202">
        <f t="shared" si="59"/>
        <v>0</v>
      </c>
      <c r="BL187" s="23" t="s">
        <v>175</v>
      </c>
      <c r="BM187" s="23" t="s">
        <v>1328</v>
      </c>
    </row>
    <row r="188" spans="2:65" s="1" customFormat="1" ht="16.5" customHeight="1">
      <c r="B188" s="40"/>
      <c r="C188" s="191" t="s">
        <v>1329</v>
      </c>
      <c r="D188" s="191" t="s">
        <v>170</v>
      </c>
      <c r="E188" s="192" t="s">
        <v>1330</v>
      </c>
      <c r="F188" s="193" t="s">
        <v>1331</v>
      </c>
      <c r="G188" s="194" t="s">
        <v>195</v>
      </c>
      <c r="H188" s="195">
        <v>150</v>
      </c>
      <c r="I188" s="196"/>
      <c r="J188" s="197">
        <f t="shared" si="50"/>
        <v>0</v>
      </c>
      <c r="K188" s="193" t="s">
        <v>21</v>
      </c>
      <c r="L188" s="60"/>
      <c r="M188" s="198" t="s">
        <v>21</v>
      </c>
      <c r="N188" s="199" t="s">
        <v>42</v>
      </c>
      <c r="O188" s="41"/>
      <c r="P188" s="200">
        <f t="shared" si="51"/>
        <v>0</v>
      </c>
      <c r="Q188" s="200">
        <v>0</v>
      </c>
      <c r="R188" s="200">
        <f t="shared" si="52"/>
        <v>0</v>
      </c>
      <c r="S188" s="200">
        <v>0</v>
      </c>
      <c r="T188" s="201">
        <f t="shared" si="53"/>
        <v>0</v>
      </c>
      <c r="AR188" s="23" t="s">
        <v>175</v>
      </c>
      <c r="AT188" s="23" t="s">
        <v>170</v>
      </c>
      <c r="AU188" s="23" t="s">
        <v>81</v>
      </c>
      <c r="AY188" s="23" t="s">
        <v>168</v>
      </c>
      <c r="BE188" s="202">
        <f t="shared" si="54"/>
        <v>0</v>
      </c>
      <c r="BF188" s="202">
        <f t="shared" si="55"/>
        <v>0</v>
      </c>
      <c r="BG188" s="202">
        <f t="shared" si="56"/>
        <v>0</v>
      </c>
      <c r="BH188" s="202">
        <f t="shared" si="57"/>
        <v>0</v>
      </c>
      <c r="BI188" s="202">
        <f t="shared" si="58"/>
        <v>0</v>
      </c>
      <c r="BJ188" s="23" t="s">
        <v>79</v>
      </c>
      <c r="BK188" s="202">
        <f t="shared" si="59"/>
        <v>0</v>
      </c>
      <c r="BL188" s="23" t="s">
        <v>175</v>
      </c>
      <c r="BM188" s="23" t="s">
        <v>1332</v>
      </c>
    </row>
    <row r="189" spans="2:65" s="1" customFormat="1" ht="16.5" customHeight="1">
      <c r="B189" s="40"/>
      <c r="C189" s="191" t="s">
        <v>1333</v>
      </c>
      <c r="D189" s="191" t="s">
        <v>170</v>
      </c>
      <c r="E189" s="192" t="s">
        <v>1334</v>
      </c>
      <c r="F189" s="193" t="s">
        <v>1335</v>
      </c>
      <c r="G189" s="194" t="s">
        <v>195</v>
      </c>
      <c r="H189" s="195">
        <v>60</v>
      </c>
      <c r="I189" s="196"/>
      <c r="J189" s="197">
        <f t="shared" si="50"/>
        <v>0</v>
      </c>
      <c r="K189" s="193" t="s">
        <v>21</v>
      </c>
      <c r="L189" s="60"/>
      <c r="M189" s="198" t="s">
        <v>21</v>
      </c>
      <c r="N189" s="199" t="s">
        <v>42</v>
      </c>
      <c r="O189" s="41"/>
      <c r="P189" s="200">
        <f t="shared" si="51"/>
        <v>0</v>
      </c>
      <c r="Q189" s="200">
        <v>0</v>
      </c>
      <c r="R189" s="200">
        <f t="shared" si="52"/>
        <v>0</v>
      </c>
      <c r="S189" s="200">
        <v>0</v>
      </c>
      <c r="T189" s="201">
        <f t="shared" si="53"/>
        <v>0</v>
      </c>
      <c r="AR189" s="23" t="s">
        <v>175</v>
      </c>
      <c r="AT189" s="23" t="s">
        <v>170</v>
      </c>
      <c r="AU189" s="23" t="s">
        <v>81</v>
      </c>
      <c r="AY189" s="23" t="s">
        <v>168</v>
      </c>
      <c r="BE189" s="202">
        <f t="shared" si="54"/>
        <v>0</v>
      </c>
      <c r="BF189" s="202">
        <f t="shared" si="55"/>
        <v>0</v>
      </c>
      <c r="BG189" s="202">
        <f t="shared" si="56"/>
        <v>0</v>
      </c>
      <c r="BH189" s="202">
        <f t="shared" si="57"/>
        <v>0</v>
      </c>
      <c r="BI189" s="202">
        <f t="shared" si="58"/>
        <v>0</v>
      </c>
      <c r="BJ189" s="23" t="s">
        <v>79</v>
      </c>
      <c r="BK189" s="202">
        <f t="shared" si="59"/>
        <v>0</v>
      </c>
      <c r="BL189" s="23" t="s">
        <v>175</v>
      </c>
      <c r="BM189" s="23" t="s">
        <v>1336</v>
      </c>
    </row>
    <row r="190" spans="2:65" s="1" customFormat="1" ht="16.5" customHeight="1">
      <c r="B190" s="40"/>
      <c r="C190" s="191" t="s">
        <v>1337</v>
      </c>
      <c r="D190" s="191" t="s">
        <v>170</v>
      </c>
      <c r="E190" s="192" t="s">
        <v>1338</v>
      </c>
      <c r="F190" s="193" t="s">
        <v>1339</v>
      </c>
      <c r="G190" s="194" t="s">
        <v>195</v>
      </c>
      <c r="H190" s="195">
        <v>50</v>
      </c>
      <c r="I190" s="196"/>
      <c r="J190" s="197">
        <f t="shared" si="50"/>
        <v>0</v>
      </c>
      <c r="K190" s="193" t="s">
        <v>21</v>
      </c>
      <c r="L190" s="60"/>
      <c r="M190" s="198" t="s">
        <v>21</v>
      </c>
      <c r="N190" s="199" t="s">
        <v>42</v>
      </c>
      <c r="O190" s="41"/>
      <c r="P190" s="200">
        <f t="shared" si="51"/>
        <v>0</v>
      </c>
      <c r="Q190" s="200">
        <v>0</v>
      </c>
      <c r="R190" s="200">
        <f t="shared" si="52"/>
        <v>0</v>
      </c>
      <c r="S190" s="200">
        <v>0</v>
      </c>
      <c r="T190" s="201">
        <f t="shared" si="53"/>
        <v>0</v>
      </c>
      <c r="AR190" s="23" t="s">
        <v>175</v>
      </c>
      <c r="AT190" s="23" t="s">
        <v>170</v>
      </c>
      <c r="AU190" s="23" t="s">
        <v>81</v>
      </c>
      <c r="AY190" s="23" t="s">
        <v>168</v>
      </c>
      <c r="BE190" s="202">
        <f t="shared" si="54"/>
        <v>0</v>
      </c>
      <c r="BF190" s="202">
        <f t="shared" si="55"/>
        <v>0</v>
      </c>
      <c r="BG190" s="202">
        <f t="shared" si="56"/>
        <v>0</v>
      </c>
      <c r="BH190" s="202">
        <f t="shared" si="57"/>
        <v>0</v>
      </c>
      <c r="BI190" s="202">
        <f t="shared" si="58"/>
        <v>0</v>
      </c>
      <c r="BJ190" s="23" t="s">
        <v>79</v>
      </c>
      <c r="BK190" s="202">
        <f t="shared" si="59"/>
        <v>0</v>
      </c>
      <c r="BL190" s="23" t="s">
        <v>175</v>
      </c>
      <c r="BM190" s="23" t="s">
        <v>1340</v>
      </c>
    </row>
    <row r="191" spans="2:65" s="1" customFormat="1" ht="16.5" customHeight="1">
      <c r="B191" s="40"/>
      <c r="C191" s="191" t="s">
        <v>1341</v>
      </c>
      <c r="D191" s="191" t="s">
        <v>170</v>
      </c>
      <c r="E191" s="192" t="s">
        <v>1342</v>
      </c>
      <c r="F191" s="193" t="s">
        <v>1343</v>
      </c>
      <c r="G191" s="194" t="s">
        <v>772</v>
      </c>
      <c r="H191" s="195">
        <v>1</v>
      </c>
      <c r="I191" s="196"/>
      <c r="J191" s="197">
        <f t="shared" si="50"/>
        <v>0</v>
      </c>
      <c r="K191" s="193" t="s">
        <v>21</v>
      </c>
      <c r="L191" s="60"/>
      <c r="M191" s="198" t="s">
        <v>21</v>
      </c>
      <c r="N191" s="199" t="s">
        <v>42</v>
      </c>
      <c r="O191" s="41"/>
      <c r="P191" s="200">
        <f t="shared" si="51"/>
        <v>0</v>
      </c>
      <c r="Q191" s="200">
        <v>0</v>
      </c>
      <c r="R191" s="200">
        <f t="shared" si="52"/>
        <v>0</v>
      </c>
      <c r="S191" s="200">
        <v>0</v>
      </c>
      <c r="T191" s="201">
        <f t="shared" si="53"/>
        <v>0</v>
      </c>
      <c r="AR191" s="23" t="s">
        <v>175</v>
      </c>
      <c r="AT191" s="23" t="s">
        <v>170</v>
      </c>
      <c r="AU191" s="23" t="s">
        <v>81</v>
      </c>
      <c r="AY191" s="23" t="s">
        <v>168</v>
      </c>
      <c r="BE191" s="202">
        <f t="shared" si="54"/>
        <v>0</v>
      </c>
      <c r="BF191" s="202">
        <f t="shared" si="55"/>
        <v>0</v>
      </c>
      <c r="BG191" s="202">
        <f t="shared" si="56"/>
        <v>0</v>
      </c>
      <c r="BH191" s="202">
        <f t="shared" si="57"/>
        <v>0</v>
      </c>
      <c r="BI191" s="202">
        <f t="shared" si="58"/>
        <v>0</v>
      </c>
      <c r="BJ191" s="23" t="s">
        <v>79</v>
      </c>
      <c r="BK191" s="202">
        <f t="shared" si="59"/>
        <v>0</v>
      </c>
      <c r="BL191" s="23" t="s">
        <v>175</v>
      </c>
      <c r="BM191" s="23" t="s">
        <v>1344</v>
      </c>
    </row>
    <row r="192" spans="2:65" s="1" customFormat="1" ht="16.5" customHeight="1">
      <c r="B192" s="40"/>
      <c r="C192" s="191" t="s">
        <v>1345</v>
      </c>
      <c r="D192" s="191" t="s">
        <v>170</v>
      </c>
      <c r="E192" s="192" t="s">
        <v>1346</v>
      </c>
      <c r="F192" s="193" t="s">
        <v>1347</v>
      </c>
      <c r="G192" s="194" t="s">
        <v>772</v>
      </c>
      <c r="H192" s="195">
        <v>1</v>
      </c>
      <c r="I192" s="196"/>
      <c r="J192" s="197">
        <f t="shared" si="50"/>
        <v>0</v>
      </c>
      <c r="K192" s="193" t="s">
        <v>21</v>
      </c>
      <c r="L192" s="60"/>
      <c r="M192" s="198" t="s">
        <v>21</v>
      </c>
      <c r="N192" s="199" t="s">
        <v>42</v>
      </c>
      <c r="O192" s="41"/>
      <c r="P192" s="200">
        <f t="shared" si="51"/>
        <v>0</v>
      </c>
      <c r="Q192" s="200">
        <v>0</v>
      </c>
      <c r="R192" s="200">
        <f t="shared" si="52"/>
        <v>0</v>
      </c>
      <c r="S192" s="200">
        <v>0</v>
      </c>
      <c r="T192" s="201">
        <f t="shared" si="53"/>
        <v>0</v>
      </c>
      <c r="AR192" s="23" t="s">
        <v>175</v>
      </c>
      <c r="AT192" s="23" t="s">
        <v>170</v>
      </c>
      <c r="AU192" s="23" t="s">
        <v>81</v>
      </c>
      <c r="AY192" s="23" t="s">
        <v>168</v>
      </c>
      <c r="BE192" s="202">
        <f t="shared" si="54"/>
        <v>0</v>
      </c>
      <c r="BF192" s="202">
        <f t="shared" si="55"/>
        <v>0</v>
      </c>
      <c r="BG192" s="202">
        <f t="shared" si="56"/>
        <v>0</v>
      </c>
      <c r="BH192" s="202">
        <f t="shared" si="57"/>
        <v>0</v>
      </c>
      <c r="BI192" s="202">
        <f t="shared" si="58"/>
        <v>0</v>
      </c>
      <c r="BJ192" s="23" t="s">
        <v>79</v>
      </c>
      <c r="BK192" s="202">
        <f t="shared" si="59"/>
        <v>0</v>
      </c>
      <c r="BL192" s="23" t="s">
        <v>175</v>
      </c>
      <c r="BM192" s="23" t="s">
        <v>1348</v>
      </c>
    </row>
    <row r="193" spans="2:65" s="1" customFormat="1" ht="16.5" customHeight="1">
      <c r="B193" s="40"/>
      <c r="C193" s="191" t="s">
        <v>1349</v>
      </c>
      <c r="D193" s="191" t="s">
        <v>170</v>
      </c>
      <c r="E193" s="192" t="s">
        <v>1350</v>
      </c>
      <c r="F193" s="193" t="s">
        <v>1351</v>
      </c>
      <c r="G193" s="194" t="s">
        <v>772</v>
      </c>
      <c r="H193" s="195">
        <v>1</v>
      </c>
      <c r="I193" s="196"/>
      <c r="J193" s="197">
        <f t="shared" si="50"/>
        <v>0</v>
      </c>
      <c r="K193" s="193" t="s">
        <v>21</v>
      </c>
      <c r="L193" s="60"/>
      <c r="M193" s="198" t="s">
        <v>21</v>
      </c>
      <c r="N193" s="199" t="s">
        <v>42</v>
      </c>
      <c r="O193" s="41"/>
      <c r="P193" s="200">
        <f t="shared" si="51"/>
        <v>0</v>
      </c>
      <c r="Q193" s="200">
        <v>0</v>
      </c>
      <c r="R193" s="200">
        <f t="shared" si="52"/>
        <v>0</v>
      </c>
      <c r="S193" s="200">
        <v>0</v>
      </c>
      <c r="T193" s="201">
        <f t="shared" si="53"/>
        <v>0</v>
      </c>
      <c r="AR193" s="23" t="s">
        <v>175</v>
      </c>
      <c r="AT193" s="23" t="s">
        <v>170</v>
      </c>
      <c r="AU193" s="23" t="s">
        <v>81</v>
      </c>
      <c r="AY193" s="23" t="s">
        <v>168</v>
      </c>
      <c r="BE193" s="202">
        <f t="shared" si="54"/>
        <v>0</v>
      </c>
      <c r="BF193" s="202">
        <f t="shared" si="55"/>
        <v>0</v>
      </c>
      <c r="BG193" s="202">
        <f t="shared" si="56"/>
        <v>0</v>
      </c>
      <c r="BH193" s="202">
        <f t="shared" si="57"/>
        <v>0</v>
      </c>
      <c r="BI193" s="202">
        <f t="shared" si="58"/>
        <v>0</v>
      </c>
      <c r="BJ193" s="23" t="s">
        <v>79</v>
      </c>
      <c r="BK193" s="202">
        <f t="shared" si="59"/>
        <v>0</v>
      </c>
      <c r="BL193" s="23" t="s">
        <v>175</v>
      </c>
      <c r="BM193" s="23" t="s">
        <v>1352</v>
      </c>
    </row>
    <row r="194" spans="2:65" s="1" customFormat="1" ht="16.5" customHeight="1">
      <c r="B194" s="40"/>
      <c r="C194" s="191" t="s">
        <v>1353</v>
      </c>
      <c r="D194" s="191" t="s">
        <v>170</v>
      </c>
      <c r="E194" s="192" t="s">
        <v>1354</v>
      </c>
      <c r="F194" s="193" t="s">
        <v>1355</v>
      </c>
      <c r="G194" s="194" t="s">
        <v>792</v>
      </c>
      <c r="H194" s="195">
        <v>3</v>
      </c>
      <c r="I194" s="196"/>
      <c r="J194" s="197">
        <f t="shared" si="50"/>
        <v>0</v>
      </c>
      <c r="K194" s="193" t="s">
        <v>21</v>
      </c>
      <c r="L194" s="60"/>
      <c r="M194" s="198" t="s">
        <v>21</v>
      </c>
      <c r="N194" s="199" t="s">
        <v>42</v>
      </c>
      <c r="O194" s="41"/>
      <c r="P194" s="200">
        <f t="shared" si="51"/>
        <v>0</v>
      </c>
      <c r="Q194" s="200">
        <v>0</v>
      </c>
      <c r="R194" s="200">
        <f t="shared" si="52"/>
        <v>0</v>
      </c>
      <c r="S194" s="200">
        <v>0</v>
      </c>
      <c r="T194" s="201">
        <f t="shared" si="53"/>
        <v>0</v>
      </c>
      <c r="AR194" s="23" t="s">
        <v>175</v>
      </c>
      <c r="AT194" s="23" t="s">
        <v>170</v>
      </c>
      <c r="AU194" s="23" t="s">
        <v>81</v>
      </c>
      <c r="AY194" s="23" t="s">
        <v>168</v>
      </c>
      <c r="BE194" s="202">
        <f t="shared" si="54"/>
        <v>0</v>
      </c>
      <c r="BF194" s="202">
        <f t="shared" si="55"/>
        <v>0</v>
      </c>
      <c r="BG194" s="202">
        <f t="shared" si="56"/>
        <v>0</v>
      </c>
      <c r="BH194" s="202">
        <f t="shared" si="57"/>
        <v>0</v>
      </c>
      <c r="BI194" s="202">
        <f t="shared" si="58"/>
        <v>0</v>
      </c>
      <c r="BJ194" s="23" t="s">
        <v>79</v>
      </c>
      <c r="BK194" s="202">
        <f t="shared" si="59"/>
        <v>0</v>
      </c>
      <c r="BL194" s="23" t="s">
        <v>175</v>
      </c>
      <c r="BM194" s="23" t="s">
        <v>1356</v>
      </c>
    </row>
    <row r="195" spans="2:65" s="1" customFormat="1" ht="16.5" customHeight="1">
      <c r="B195" s="40"/>
      <c r="C195" s="191" t="s">
        <v>1357</v>
      </c>
      <c r="D195" s="191" t="s">
        <v>170</v>
      </c>
      <c r="E195" s="192" t="s">
        <v>1358</v>
      </c>
      <c r="F195" s="193" t="s">
        <v>1359</v>
      </c>
      <c r="G195" s="194" t="s">
        <v>792</v>
      </c>
      <c r="H195" s="195">
        <v>2</v>
      </c>
      <c r="I195" s="196"/>
      <c r="J195" s="197">
        <f t="shared" si="50"/>
        <v>0</v>
      </c>
      <c r="K195" s="193" t="s">
        <v>21</v>
      </c>
      <c r="L195" s="60"/>
      <c r="M195" s="198" t="s">
        <v>21</v>
      </c>
      <c r="N195" s="199" t="s">
        <v>42</v>
      </c>
      <c r="O195" s="41"/>
      <c r="P195" s="200">
        <f t="shared" si="51"/>
        <v>0</v>
      </c>
      <c r="Q195" s="200">
        <v>0</v>
      </c>
      <c r="R195" s="200">
        <f t="shared" si="52"/>
        <v>0</v>
      </c>
      <c r="S195" s="200">
        <v>0</v>
      </c>
      <c r="T195" s="201">
        <f t="shared" si="53"/>
        <v>0</v>
      </c>
      <c r="AR195" s="23" t="s">
        <v>175</v>
      </c>
      <c r="AT195" s="23" t="s">
        <v>170</v>
      </c>
      <c r="AU195" s="23" t="s">
        <v>81</v>
      </c>
      <c r="AY195" s="23" t="s">
        <v>168</v>
      </c>
      <c r="BE195" s="202">
        <f t="shared" si="54"/>
        <v>0</v>
      </c>
      <c r="BF195" s="202">
        <f t="shared" si="55"/>
        <v>0</v>
      </c>
      <c r="BG195" s="202">
        <f t="shared" si="56"/>
        <v>0</v>
      </c>
      <c r="BH195" s="202">
        <f t="shared" si="57"/>
        <v>0</v>
      </c>
      <c r="BI195" s="202">
        <f t="shared" si="58"/>
        <v>0</v>
      </c>
      <c r="BJ195" s="23" t="s">
        <v>79</v>
      </c>
      <c r="BK195" s="202">
        <f t="shared" si="59"/>
        <v>0</v>
      </c>
      <c r="BL195" s="23" t="s">
        <v>175</v>
      </c>
      <c r="BM195" s="23" t="s">
        <v>1360</v>
      </c>
    </row>
    <row r="196" spans="2:65" s="1" customFormat="1" ht="16.5" customHeight="1">
      <c r="B196" s="40"/>
      <c r="C196" s="191" t="s">
        <v>1361</v>
      </c>
      <c r="D196" s="191" t="s">
        <v>170</v>
      </c>
      <c r="E196" s="192" t="s">
        <v>1362</v>
      </c>
      <c r="F196" s="193" t="s">
        <v>1363</v>
      </c>
      <c r="G196" s="194" t="s">
        <v>792</v>
      </c>
      <c r="H196" s="195">
        <v>1</v>
      </c>
      <c r="I196" s="196"/>
      <c r="J196" s="197">
        <f t="shared" si="50"/>
        <v>0</v>
      </c>
      <c r="K196" s="193" t="s">
        <v>21</v>
      </c>
      <c r="L196" s="60"/>
      <c r="M196" s="198" t="s">
        <v>21</v>
      </c>
      <c r="N196" s="199" t="s">
        <v>42</v>
      </c>
      <c r="O196" s="41"/>
      <c r="P196" s="200">
        <f t="shared" si="51"/>
        <v>0</v>
      </c>
      <c r="Q196" s="200">
        <v>0</v>
      </c>
      <c r="R196" s="200">
        <f t="shared" si="52"/>
        <v>0</v>
      </c>
      <c r="S196" s="200">
        <v>0</v>
      </c>
      <c r="T196" s="201">
        <f t="shared" si="53"/>
        <v>0</v>
      </c>
      <c r="AR196" s="23" t="s">
        <v>175</v>
      </c>
      <c r="AT196" s="23" t="s">
        <v>170</v>
      </c>
      <c r="AU196" s="23" t="s">
        <v>81</v>
      </c>
      <c r="AY196" s="23" t="s">
        <v>168</v>
      </c>
      <c r="BE196" s="202">
        <f t="shared" si="54"/>
        <v>0</v>
      </c>
      <c r="BF196" s="202">
        <f t="shared" si="55"/>
        <v>0</v>
      </c>
      <c r="BG196" s="202">
        <f t="shared" si="56"/>
        <v>0</v>
      </c>
      <c r="BH196" s="202">
        <f t="shared" si="57"/>
        <v>0</v>
      </c>
      <c r="BI196" s="202">
        <f t="shared" si="58"/>
        <v>0</v>
      </c>
      <c r="BJ196" s="23" t="s">
        <v>79</v>
      </c>
      <c r="BK196" s="202">
        <f t="shared" si="59"/>
        <v>0</v>
      </c>
      <c r="BL196" s="23" t="s">
        <v>175</v>
      </c>
      <c r="BM196" s="23" t="s">
        <v>1364</v>
      </c>
    </row>
    <row r="197" spans="2:65" s="1" customFormat="1" ht="16.5" customHeight="1">
      <c r="B197" s="40"/>
      <c r="C197" s="191" t="s">
        <v>1365</v>
      </c>
      <c r="D197" s="191" t="s">
        <v>170</v>
      </c>
      <c r="E197" s="192" t="s">
        <v>1366</v>
      </c>
      <c r="F197" s="193" t="s">
        <v>1367</v>
      </c>
      <c r="G197" s="194" t="s">
        <v>792</v>
      </c>
      <c r="H197" s="195">
        <v>2</v>
      </c>
      <c r="I197" s="196"/>
      <c r="J197" s="197">
        <f t="shared" si="50"/>
        <v>0</v>
      </c>
      <c r="K197" s="193" t="s">
        <v>21</v>
      </c>
      <c r="L197" s="60"/>
      <c r="M197" s="198" t="s">
        <v>21</v>
      </c>
      <c r="N197" s="199" t="s">
        <v>42</v>
      </c>
      <c r="O197" s="41"/>
      <c r="P197" s="200">
        <f t="shared" si="51"/>
        <v>0</v>
      </c>
      <c r="Q197" s="200">
        <v>0</v>
      </c>
      <c r="R197" s="200">
        <f t="shared" si="52"/>
        <v>0</v>
      </c>
      <c r="S197" s="200">
        <v>0</v>
      </c>
      <c r="T197" s="201">
        <f t="shared" si="53"/>
        <v>0</v>
      </c>
      <c r="AR197" s="23" t="s">
        <v>175</v>
      </c>
      <c r="AT197" s="23" t="s">
        <v>170</v>
      </c>
      <c r="AU197" s="23" t="s">
        <v>81</v>
      </c>
      <c r="AY197" s="23" t="s">
        <v>168</v>
      </c>
      <c r="BE197" s="202">
        <f t="shared" si="54"/>
        <v>0</v>
      </c>
      <c r="BF197" s="202">
        <f t="shared" si="55"/>
        <v>0</v>
      </c>
      <c r="BG197" s="202">
        <f t="shared" si="56"/>
        <v>0</v>
      </c>
      <c r="BH197" s="202">
        <f t="shared" si="57"/>
        <v>0</v>
      </c>
      <c r="BI197" s="202">
        <f t="shared" si="58"/>
        <v>0</v>
      </c>
      <c r="BJ197" s="23" t="s">
        <v>79</v>
      </c>
      <c r="BK197" s="202">
        <f t="shared" si="59"/>
        <v>0</v>
      </c>
      <c r="BL197" s="23" t="s">
        <v>175</v>
      </c>
      <c r="BM197" s="23" t="s">
        <v>1368</v>
      </c>
    </row>
    <row r="198" spans="2:65" s="10" customFormat="1" ht="29.85" customHeight="1">
      <c r="B198" s="175"/>
      <c r="C198" s="176"/>
      <c r="D198" s="177" t="s">
        <v>70</v>
      </c>
      <c r="E198" s="189" t="s">
        <v>208</v>
      </c>
      <c r="F198" s="189" t="s">
        <v>1369</v>
      </c>
      <c r="G198" s="176"/>
      <c r="H198" s="176"/>
      <c r="I198" s="179"/>
      <c r="J198" s="190">
        <f>BK198</f>
        <v>0</v>
      </c>
      <c r="K198" s="176"/>
      <c r="L198" s="181"/>
      <c r="M198" s="182"/>
      <c r="N198" s="183"/>
      <c r="O198" s="183"/>
      <c r="P198" s="184">
        <f>SUM(P199:P210)</f>
        <v>0</v>
      </c>
      <c r="Q198" s="183"/>
      <c r="R198" s="184">
        <f>SUM(R199:R210)</f>
        <v>0</v>
      </c>
      <c r="S198" s="183"/>
      <c r="T198" s="185">
        <f>SUM(T199:T210)</f>
        <v>0</v>
      </c>
      <c r="AR198" s="186" t="s">
        <v>79</v>
      </c>
      <c r="AT198" s="187" t="s">
        <v>70</v>
      </c>
      <c r="AU198" s="187" t="s">
        <v>79</v>
      </c>
      <c r="AY198" s="186" t="s">
        <v>168</v>
      </c>
      <c r="BK198" s="188">
        <f>SUM(BK199:BK210)</f>
        <v>0</v>
      </c>
    </row>
    <row r="199" spans="2:65" s="1" customFormat="1" ht="16.5" customHeight="1">
      <c r="B199" s="40"/>
      <c r="C199" s="191" t="s">
        <v>1370</v>
      </c>
      <c r="D199" s="191" t="s">
        <v>170</v>
      </c>
      <c r="E199" s="192" t="s">
        <v>1371</v>
      </c>
      <c r="F199" s="193" t="s">
        <v>1372</v>
      </c>
      <c r="G199" s="194" t="s">
        <v>195</v>
      </c>
      <c r="H199" s="195">
        <v>40</v>
      </c>
      <c r="I199" s="196"/>
      <c r="J199" s="197">
        <f t="shared" ref="J199:J210" si="60">ROUND(I199*H199,2)</f>
        <v>0</v>
      </c>
      <c r="K199" s="193" t="s">
        <v>21</v>
      </c>
      <c r="L199" s="60"/>
      <c r="M199" s="198" t="s">
        <v>21</v>
      </c>
      <c r="N199" s="199" t="s">
        <v>42</v>
      </c>
      <c r="O199" s="41"/>
      <c r="P199" s="200">
        <f t="shared" ref="P199:P210" si="61">O199*H199</f>
        <v>0</v>
      </c>
      <c r="Q199" s="200">
        <v>0</v>
      </c>
      <c r="R199" s="200">
        <f t="shared" ref="R199:R210" si="62">Q199*H199</f>
        <v>0</v>
      </c>
      <c r="S199" s="200">
        <v>0</v>
      </c>
      <c r="T199" s="201">
        <f t="shared" ref="T199:T210" si="63">S199*H199</f>
        <v>0</v>
      </c>
      <c r="AR199" s="23" t="s">
        <v>175</v>
      </c>
      <c r="AT199" s="23" t="s">
        <v>170</v>
      </c>
      <c r="AU199" s="23" t="s">
        <v>81</v>
      </c>
      <c r="AY199" s="23" t="s">
        <v>168</v>
      </c>
      <c r="BE199" s="202">
        <f t="shared" ref="BE199:BE210" si="64">IF(N199="základní",J199,0)</f>
        <v>0</v>
      </c>
      <c r="BF199" s="202">
        <f t="shared" ref="BF199:BF210" si="65">IF(N199="snížená",J199,0)</f>
        <v>0</v>
      </c>
      <c r="BG199" s="202">
        <f t="shared" ref="BG199:BG210" si="66">IF(N199="zákl. přenesená",J199,0)</f>
        <v>0</v>
      </c>
      <c r="BH199" s="202">
        <f t="shared" ref="BH199:BH210" si="67">IF(N199="sníž. přenesená",J199,0)</f>
        <v>0</v>
      </c>
      <c r="BI199" s="202">
        <f t="shared" ref="BI199:BI210" si="68">IF(N199="nulová",J199,0)</f>
        <v>0</v>
      </c>
      <c r="BJ199" s="23" t="s">
        <v>79</v>
      </c>
      <c r="BK199" s="202">
        <f t="shared" ref="BK199:BK210" si="69">ROUND(I199*H199,2)</f>
        <v>0</v>
      </c>
      <c r="BL199" s="23" t="s">
        <v>175</v>
      </c>
      <c r="BM199" s="23" t="s">
        <v>1373</v>
      </c>
    </row>
    <row r="200" spans="2:65" s="1" customFormat="1" ht="16.5" customHeight="1">
      <c r="B200" s="40"/>
      <c r="C200" s="191" t="s">
        <v>1374</v>
      </c>
      <c r="D200" s="191" t="s">
        <v>170</v>
      </c>
      <c r="E200" s="192" t="s">
        <v>1375</v>
      </c>
      <c r="F200" s="193" t="s">
        <v>1376</v>
      </c>
      <c r="G200" s="194" t="s">
        <v>792</v>
      </c>
      <c r="H200" s="195">
        <v>6</v>
      </c>
      <c r="I200" s="196"/>
      <c r="J200" s="197">
        <f t="shared" si="60"/>
        <v>0</v>
      </c>
      <c r="K200" s="193" t="s">
        <v>21</v>
      </c>
      <c r="L200" s="60"/>
      <c r="M200" s="198" t="s">
        <v>21</v>
      </c>
      <c r="N200" s="199" t="s">
        <v>42</v>
      </c>
      <c r="O200" s="41"/>
      <c r="P200" s="200">
        <f t="shared" si="61"/>
        <v>0</v>
      </c>
      <c r="Q200" s="200">
        <v>0</v>
      </c>
      <c r="R200" s="200">
        <f t="shared" si="62"/>
        <v>0</v>
      </c>
      <c r="S200" s="200">
        <v>0</v>
      </c>
      <c r="T200" s="201">
        <f t="shared" si="63"/>
        <v>0</v>
      </c>
      <c r="AR200" s="23" t="s">
        <v>175</v>
      </c>
      <c r="AT200" s="23" t="s">
        <v>170</v>
      </c>
      <c r="AU200" s="23" t="s">
        <v>81</v>
      </c>
      <c r="AY200" s="23" t="s">
        <v>168</v>
      </c>
      <c r="BE200" s="202">
        <f t="shared" si="64"/>
        <v>0</v>
      </c>
      <c r="BF200" s="202">
        <f t="shared" si="65"/>
        <v>0</v>
      </c>
      <c r="BG200" s="202">
        <f t="shared" si="66"/>
        <v>0</v>
      </c>
      <c r="BH200" s="202">
        <f t="shared" si="67"/>
        <v>0</v>
      </c>
      <c r="BI200" s="202">
        <f t="shared" si="68"/>
        <v>0</v>
      </c>
      <c r="BJ200" s="23" t="s">
        <v>79</v>
      </c>
      <c r="BK200" s="202">
        <f t="shared" si="69"/>
        <v>0</v>
      </c>
      <c r="BL200" s="23" t="s">
        <v>175</v>
      </c>
      <c r="BM200" s="23" t="s">
        <v>1377</v>
      </c>
    </row>
    <row r="201" spans="2:65" s="1" customFormat="1" ht="16.5" customHeight="1">
      <c r="B201" s="40"/>
      <c r="C201" s="191" t="s">
        <v>1378</v>
      </c>
      <c r="D201" s="191" t="s">
        <v>170</v>
      </c>
      <c r="E201" s="192" t="s">
        <v>1379</v>
      </c>
      <c r="F201" s="193" t="s">
        <v>1380</v>
      </c>
      <c r="G201" s="194" t="s">
        <v>792</v>
      </c>
      <c r="H201" s="195">
        <v>3</v>
      </c>
      <c r="I201" s="196"/>
      <c r="J201" s="197">
        <f t="shared" si="60"/>
        <v>0</v>
      </c>
      <c r="K201" s="193" t="s">
        <v>21</v>
      </c>
      <c r="L201" s="60"/>
      <c r="M201" s="198" t="s">
        <v>21</v>
      </c>
      <c r="N201" s="199" t="s">
        <v>42</v>
      </c>
      <c r="O201" s="41"/>
      <c r="P201" s="200">
        <f t="shared" si="61"/>
        <v>0</v>
      </c>
      <c r="Q201" s="200">
        <v>0</v>
      </c>
      <c r="R201" s="200">
        <f t="shared" si="62"/>
        <v>0</v>
      </c>
      <c r="S201" s="200">
        <v>0</v>
      </c>
      <c r="T201" s="201">
        <f t="shared" si="63"/>
        <v>0</v>
      </c>
      <c r="AR201" s="23" t="s">
        <v>175</v>
      </c>
      <c r="AT201" s="23" t="s">
        <v>170</v>
      </c>
      <c r="AU201" s="23" t="s">
        <v>81</v>
      </c>
      <c r="AY201" s="23" t="s">
        <v>168</v>
      </c>
      <c r="BE201" s="202">
        <f t="shared" si="64"/>
        <v>0</v>
      </c>
      <c r="BF201" s="202">
        <f t="shared" si="65"/>
        <v>0</v>
      </c>
      <c r="BG201" s="202">
        <f t="shared" si="66"/>
        <v>0</v>
      </c>
      <c r="BH201" s="202">
        <f t="shared" si="67"/>
        <v>0</v>
      </c>
      <c r="BI201" s="202">
        <f t="shared" si="68"/>
        <v>0</v>
      </c>
      <c r="BJ201" s="23" t="s">
        <v>79</v>
      </c>
      <c r="BK201" s="202">
        <f t="shared" si="69"/>
        <v>0</v>
      </c>
      <c r="BL201" s="23" t="s">
        <v>175</v>
      </c>
      <c r="BM201" s="23" t="s">
        <v>1381</v>
      </c>
    </row>
    <row r="202" spans="2:65" s="1" customFormat="1" ht="16.5" customHeight="1">
      <c r="B202" s="40"/>
      <c r="C202" s="191" t="s">
        <v>1382</v>
      </c>
      <c r="D202" s="191" t="s">
        <v>170</v>
      </c>
      <c r="E202" s="192" t="s">
        <v>1383</v>
      </c>
      <c r="F202" s="193" t="s">
        <v>1384</v>
      </c>
      <c r="G202" s="194" t="s">
        <v>792</v>
      </c>
      <c r="H202" s="195">
        <v>2</v>
      </c>
      <c r="I202" s="196"/>
      <c r="J202" s="197">
        <f t="shared" si="60"/>
        <v>0</v>
      </c>
      <c r="K202" s="193" t="s">
        <v>21</v>
      </c>
      <c r="L202" s="60"/>
      <c r="M202" s="198" t="s">
        <v>21</v>
      </c>
      <c r="N202" s="199" t="s">
        <v>42</v>
      </c>
      <c r="O202" s="41"/>
      <c r="P202" s="200">
        <f t="shared" si="61"/>
        <v>0</v>
      </c>
      <c r="Q202" s="200">
        <v>0</v>
      </c>
      <c r="R202" s="200">
        <f t="shared" si="62"/>
        <v>0</v>
      </c>
      <c r="S202" s="200">
        <v>0</v>
      </c>
      <c r="T202" s="201">
        <f t="shared" si="63"/>
        <v>0</v>
      </c>
      <c r="AR202" s="23" t="s">
        <v>175</v>
      </c>
      <c r="AT202" s="23" t="s">
        <v>170</v>
      </c>
      <c r="AU202" s="23" t="s">
        <v>81</v>
      </c>
      <c r="AY202" s="23" t="s">
        <v>168</v>
      </c>
      <c r="BE202" s="202">
        <f t="shared" si="64"/>
        <v>0</v>
      </c>
      <c r="BF202" s="202">
        <f t="shared" si="65"/>
        <v>0</v>
      </c>
      <c r="BG202" s="202">
        <f t="shared" si="66"/>
        <v>0</v>
      </c>
      <c r="BH202" s="202">
        <f t="shared" si="67"/>
        <v>0</v>
      </c>
      <c r="BI202" s="202">
        <f t="shared" si="68"/>
        <v>0</v>
      </c>
      <c r="BJ202" s="23" t="s">
        <v>79</v>
      </c>
      <c r="BK202" s="202">
        <f t="shared" si="69"/>
        <v>0</v>
      </c>
      <c r="BL202" s="23" t="s">
        <v>175</v>
      </c>
      <c r="BM202" s="23" t="s">
        <v>1385</v>
      </c>
    </row>
    <row r="203" spans="2:65" s="1" customFormat="1" ht="16.5" customHeight="1">
      <c r="B203" s="40"/>
      <c r="C203" s="191" t="s">
        <v>1386</v>
      </c>
      <c r="D203" s="191" t="s">
        <v>170</v>
      </c>
      <c r="E203" s="192" t="s">
        <v>1387</v>
      </c>
      <c r="F203" s="193" t="s">
        <v>1388</v>
      </c>
      <c r="G203" s="194" t="s">
        <v>792</v>
      </c>
      <c r="H203" s="195">
        <v>2</v>
      </c>
      <c r="I203" s="196"/>
      <c r="J203" s="197">
        <f t="shared" si="60"/>
        <v>0</v>
      </c>
      <c r="K203" s="193" t="s">
        <v>21</v>
      </c>
      <c r="L203" s="60"/>
      <c r="M203" s="198" t="s">
        <v>21</v>
      </c>
      <c r="N203" s="199" t="s">
        <v>42</v>
      </c>
      <c r="O203" s="41"/>
      <c r="P203" s="200">
        <f t="shared" si="61"/>
        <v>0</v>
      </c>
      <c r="Q203" s="200">
        <v>0</v>
      </c>
      <c r="R203" s="200">
        <f t="shared" si="62"/>
        <v>0</v>
      </c>
      <c r="S203" s="200">
        <v>0</v>
      </c>
      <c r="T203" s="201">
        <f t="shared" si="63"/>
        <v>0</v>
      </c>
      <c r="AR203" s="23" t="s">
        <v>175</v>
      </c>
      <c r="AT203" s="23" t="s">
        <v>170</v>
      </c>
      <c r="AU203" s="23" t="s">
        <v>81</v>
      </c>
      <c r="AY203" s="23" t="s">
        <v>168</v>
      </c>
      <c r="BE203" s="202">
        <f t="shared" si="64"/>
        <v>0</v>
      </c>
      <c r="BF203" s="202">
        <f t="shared" si="65"/>
        <v>0</v>
      </c>
      <c r="BG203" s="202">
        <f t="shared" si="66"/>
        <v>0</v>
      </c>
      <c r="BH203" s="202">
        <f t="shared" si="67"/>
        <v>0</v>
      </c>
      <c r="BI203" s="202">
        <f t="shared" si="68"/>
        <v>0</v>
      </c>
      <c r="BJ203" s="23" t="s">
        <v>79</v>
      </c>
      <c r="BK203" s="202">
        <f t="shared" si="69"/>
        <v>0</v>
      </c>
      <c r="BL203" s="23" t="s">
        <v>175</v>
      </c>
      <c r="BM203" s="23" t="s">
        <v>1389</v>
      </c>
    </row>
    <row r="204" spans="2:65" s="1" customFormat="1" ht="16.5" customHeight="1">
      <c r="B204" s="40"/>
      <c r="C204" s="191" t="s">
        <v>1390</v>
      </c>
      <c r="D204" s="191" t="s">
        <v>170</v>
      </c>
      <c r="E204" s="192" t="s">
        <v>1391</v>
      </c>
      <c r="F204" s="193" t="s">
        <v>1392</v>
      </c>
      <c r="G204" s="194" t="s">
        <v>195</v>
      </c>
      <c r="H204" s="195">
        <v>15</v>
      </c>
      <c r="I204" s="196"/>
      <c r="J204" s="197">
        <f t="shared" si="60"/>
        <v>0</v>
      </c>
      <c r="K204" s="193" t="s">
        <v>21</v>
      </c>
      <c r="L204" s="60"/>
      <c r="M204" s="198" t="s">
        <v>21</v>
      </c>
      <c r="N204" s="199" t="s">
        <v>42</v>
      </c>
      <c r="O204" s="41"/>
      <c r="P204" s="200">
        <f t="shared" si="61"/>
        <v>0</v>
      </c>
      <c r="Q204" s="200">
        <v>0</v>
      </c>
      <c r="R204" s="200">
        <f t="shared" si="62"/>
        <v>0</v>
      </c>
      <c r="S204" s="200">
        <v>0</v>
      </c>
      <c r="T204" s="201">
        <f t="shared" si="63"/>
        <v>0</v>
      </c>
      <c r="AR204" s="23" t="s">
        <v>175</v>
      </c>
      <c r="AT204" s="23" t="s">
        <v>170</v>
      </c>
      <c r="AU204" s="23" t="s">
        <v>81</v>
      </c>
      <c r="AY204" s="23" t="s">
        <v>168</v>
      </c>
      <c r="BE204" s="202">
        <f t="shared" si="64"/>
        <v>0</v>
      </c>
      <c r="BF204" s="202">
        <f t="shared" si="65"/>
        <v>0</v>
      </c>
      <c r="BG204" s="202">
        <f t="shared" si="66"/>
        <v>0</v>
      </c>
      <c r="BH204" s="202">
        <f t="shared" si="67"/>
        <v>0</v>
      </c>
      <c r="BI204" s="202">
        <f t="shared" si="68"/>
        <v>0</v>
      </c>
      <c r="BJ204" s="23" t="s">
        <v>79</v>
      </c>
      <c r="BK204" s="202">
        <f t="shared" si="69"/>
        <v>0</v>
      </c>
      <c r="BL204" s="23" t="s">
        <v>175</v>
      </c>
      <c r="BM204" s="23" t="s">
        <v>1393</v>
      </c>
    </row>
    <row r="205" spans="2:65" s="1" customFormat="1" ht="16.5" customHeight="1">
      <c r="B205" s="40"/>
      <c r="C205" s="191" t="s">
        <v>1394</v>
      </c>
      <c r="D205" s="191" t="s">
        <v>170</v>
      </c>
      <c r="E205" s="192" t="s">
        <v>1395</v>
      </c>
      <c r="F205" s="193" t="s">
        <v>1396</v>
      </c>
      <c r="G205" s="194" t="s">
        <v>195</v>
      </c>
      <c r="H205" s="195">
        <v>50</v>
      </c>
      <c r="I205" s="196"/>
      <c r="J205" s="197">
        <f t="shared" si="60"/>
        <v>0</v>
      </c>
      <c r="K205" s="193" t="s">
        <v>21</v>
      </c>
      <c r="L205" s="60"/>
      <c r="M205" s="198" t="s">
        <v>21</v>
      </c>
      <c r="N205" s="199" t="s">
        <v>42</v>
      </c>
      <c r="O205" s="41"/>
      <c r="P205" s="200">
        <f t="shared" si="61"/>
        <v>0</v>
      </c>
      <c r="Q205" s="200">
        <v>0</v>
      </c>
      <c r="R205" s="200">
        <f t="shared" si="62"/>
        <v>0</v>
      </c>
      <c r="S205" s="200">
        <v>0</v>
      </c>
      <c r="T205" s="201">
        <f t="shared" si="63"/>
        <v>0</v>
      </c>
      <c r="AR205" s="23" t="s">
        <v>175</v>
      </c>
      <c r="AT205" s="23" t="s">
        <v>170</v>
      </c>
      <c r="AU205" s="23" t="s">
        <v>81</v>
      </c>
      <c r="AY205" s="23" t="s">
        <v>168</v>
      </c>
      <c r="BE205" s="202">
        <f t="shared" si="64"/>
        <v>0</v>
      </c>
      <c r="BF205" s="202">
        <f t="shared" si="65"/>
        <v>0</v>
      </c>
      <c r="BG205" s="202">
        <f t="shared" si="66"/>
        <v>0</v>
      </c>
      <c r="BH205" s="202">
        <f t="shared" si="67"/>
        <v>0</v>
      </c>
      <c r="BI205" s="202">
        <f t="shared" si="68"/>
        <v>0</v>
      </c>
      <c r="BJ205" s="23" t="s">
        <v>79</v>
      </c>
      <c r="BK205" s="202">
        <f t="shared" si="69"/>
        <v>0</v>
      </c>
      <c r="BL205" s="23" t="s">
        <v>175</v>
      </c>
      <c r="BM205" s="23" t="s">
        <v>1397</v>
      </c>
    </row>
    <row r="206" spans="2:65" s="1" customFormat="1" ht="16.5" customHeight="1">
      <c r="B206" s="40"/>
      <c r="C206" s="191" t="s">
        <v>1398</v>
      </c>
      <c r="D206" s="191" t="s">
        <v>170</v>
      </c>
      <c r="E206" s="192" t="s">
        <v>1399</v>
      </c>
      <c r="F206" s="193" t="s">
        <v>1400</v>
      </c>
      <c r="G206" s="194" t="s">
        <v>792</v>
      </c>
      <c r="H206" s="195">
        <v>1</v>
      </c>
      <c r="I206" s="196"/>
      <c r="J206" s="197">
        <f t="shared" si="60"/>
        <v>0</v>
      </c>
      <c r="K206" s="193" t="s">
        <v>21</v>
      </c>
      <c r="L206" s="60"/>
      <c r="M206" s="198" t="s">
        <v>21</v>
      </c>
      <c r="N206" s="199" t="s">
        <v>42</v>
      </c>
      <c r="O206" s="41"/>
      <c r="P206" s="200">
        <f t="shared" si="61"/>
        <v>0</v>
      </c>
      <c r="Q206" s="200">
        <v>0</v>
      </c>
      <c r="R206" s="200">
        <f t="shared" si="62"/>
        <v>0</v>
      </c>
      <c r="S206" s="200">
        <v>0</v>
      </c>
      <c r="T206" s="201">
        <f t="shared" si="63"/>
        <v>0</v>
      </c>
      <c r="AR206" s="23" t="s">
        <v>175</v>
      </c>
      <c r="AT206" s="23" t="s">
        <v>170</v>
      </c>
      <c r="AU206" s="23" t="s">
        <v>81</v>
      </c>
      <c r="AY206" s="23" t="s">
        <v>168</v>
      </c>
      <c r="BE206" s="202">
        <f t="shared" si="64"/>
        <v>0</v>
      </c>
      <c r="BF206" s="202">
        <f t="shared" si="65"/>
        <v>0</v>
      </c>
      <c r="BG206" s="202">
        <f t="shared" si="66"/>
        <v>0</v>
      </c>
      <c r="BH206" s="202">
        <f t="shared" si="67"/>
        <v>0</v>
      </c>
      <c r="BI206" s="202">
        <f t="shared" si="68"/>
        <v>0</v>
      </c>
      <c r="BJ206" s="23" t="s">
        <v>79</v>
      </c>
      <c r="BK206" s="202">
        <f t="shared" si="69"/>
        <v>0</v>
      </c>
      <c r="BL206" s="23" t="s">
        <v>175</v>
      </c>
      <c r="BM206" s="23" t="s">
        <v>1401</v>
      </c>
    </row>
    <row r="207" spans="2:65" s="1" customFormat="1" ht="16.5" customHeight="1">
      <c r="B207" s="40"/>
      <c r="C207" s="191" t="s">
        <v>1402</v>
      </c>
      <c r="D207" s="191" t="s">
        <v>170</v>
      </c>
      <c r="E207" s="192" t="s">
        <v>1403</v>
      </c>
      <c r="F207" s="193" t="s">
        <v>1404</v>
      </c>
      <c r="G207" s="194" t="s">
        <v>792</v>
      </c>
      <c r="H207" s="195">
        <v>1</v>
      </c>
      <c r="I207" s="196"/>
      <c r="J207" s="197">
        <f t="shared" si="60"/>
        <v>0</v>
      </c>
      <c r="K207" s="193" t="s">
        <v>21</v>
      </c>
      <c r="L207" s="60"/>
      <c r="M207" s="198" t="s">
        <v>21</v>
      </c>
      <c r="N207" s="199" t="s">
        <v>42</v>
      </c>
      <c r="O207" s="41"/>
      <c r="P207" s="200">
        <f t="shared" si="61"/>
        <v>0</v>
      </c>
      <c r="Q207" s="200">
        <v>0</v>
      </c>
      <c r="R207" s="200">
        <f t="shared" si="62"/>
        <v>0</v>
      </c>
      <c r="S207" s="200">
        <v>0</v>
      </c>
      <c r="T207" s="201">
        <f t="shared" si="63"/>
        <v>0</v>
      </c>
      <c r="AR207" s="23" t="s">
        <v>175</v>
      </c>
      <c r="AT207" s="23" t="s">
        <v>170</v>
      </c>
      <c r="AU207" s="23" t="s">
        <v>81</v>
      </c>
      <c r="AY207" s="23" t="s">
        <v>168</v>
      </c>
      <c r="BE207" s="202">
        <f t="shared" si="64"/>
        <v>0</v>
      </c>
      <c r="BF207" s="202">
        <f t="shared" si="65"/>
        <v>0</v>
      </c>
      <c r="BG207" s="202">
        <f t="shared" si="66"/>
        <v>0</v>
      </c>
      <c r="BH207" s="202">
        <f t="shared" si="67"/>
        <v>0</v>
      </c>
      <c r="BI207" s="202">
        <f t="shared" si="68"/>
        <v>0</v>
      </c>
      <c r="BJ207" s="23" t="s">
        <v>79</v>
      </c>
      <c r="BK207" s="202">
        <f t="shared" si="69"/>
        <v>0</v>
      </c>
      <c r="BL207" s="23" t="s">
        <v>175</v>
      </c>
      <c r="BM207" s="23" t="s">
        <v>1405</v>
      </c>
    </row>
    <row r="208" spans="2:65" s="1" customFormat="1" ht="16.5" customHeight="1">
      <c r="B208" s="40"/>
      <c r="C208" s="191" t="s">
        <v>1406</v>
      </c>
      <c r="D208" s="191" t="s">
        <v>170</v>
      </c>
      <c r="E208" s="192" t="s">
        <v>1407</v>
      </c>
      <c r="F208" s="193" t="s">
        <v>1408</v>
      </c>
      <c r="G208" s="194" t="s">
        <v>792</v>
      </c>
      <c r="H208" s="195">
        <v>30</v>
      </c>
      <c r="I208" s="196"/>
      <c r="J208" s="197">
        <f t="shared" si="60"/>
        <v>0</v>
      </c>
      <c r="K208" s="193" t="s">
        <v>21</v>
      </c>
      <c r="L208" s="60"/>
      <c r="M208" s="198" t="s">
        <v>21</v>
      </c>
      <c r="N208" s="199" t="s">
        <v>42</v>
      </c>
      <c r="O208" s="41"/>
      <c r="P208" s="200">
        <f t="shared" si="61"/>
        <v>0</v>
      </c>
      <c r="Q208" s="200">
        <v>0</v>
      </c>
      <c r="R208" s="200">
        <f t="shared" si="62"/>
        <v>0</v>
      </c>
      <c r="S208" s="200">
        <v>0</v>
      </c>
      <c r="T208" s="201">
        <f t="shared" si="63"/>
        <v>0</v>
      </c>
      <c r="AR208" s="23" t="s">
        <v>175</v>
      </c>
      <c r="AT208" s="23" t="s">
        <v>170</v>
      </c>
      <c r="AU208" s="23" t="s">
        <v>81</v>
      </c>
      <c r="AY208" s="23" t="s">
        <v>168</v>
      </c>
      <c r="BE208" s="202">
        <f t="shared" si="64"/>
        <v>0</v>
      </c>
      <c r="BF208" s="202">
        <f t="shared" si="65"/>
        <v>0</v>
      </c>
      <c r="BG208" s="202">
        <f t="shared" si="66"/>
        <v>0</v>
      </c>
      <c r="BH208" s="202">
        <f t="shared" si="67"/>
        <v>0</v>
      </c>
      <c r="BI208" s="202">
        <f t="shared" si="68"/>
        <v>0</v>
      </c>
      <c r="BJ208" s="23" t="s">
        <v>79</v>
      </c>
      <c r="BK208" s="202">
        <f t="shared" si="69"/>
        <v>0</v>
      </c>
      <c r="BL208" s="23" t="s">
        <v>175</v>
      </c>
      <c r="BM208" s="23" t="s">
        <v>1409</v>
      </c>
    </row>
    <row r="209" spans="2:65" s="1" customFormat="1" ht="16.5" customHeight="1">
      <c r="B209" s="40"/>
      <c r="C209" s="191" t="s">
        <v>1410</v>
      </c>
      <c r="D209" s="191" t="s">
        <v>170</v>
      </c>
      <c r="E209" s="192" t="s">
        <v>1411</v>
      </c>
      <c r="F209" s="193" t="s">
        <v>1412</v>
      </c>
      <c r="G209" s="194" t="s">
        <v>792</v>
      </c>
      <c r="H209" s="195">
        <v>1</v>
      </c>
      <c r="I209" s="196"/>
      <c r="J209" s="197">
        <f t="shared" si="60"/>
        <v>0</v>
      </c>
      <c r="K209" s="193" t="s">
        <v>21</v>
      </c>
      <c r="L209" s="60"/>
      <c r="M209" s="198" t="s">
        <v>21</v>
      </c>
      <c r="N209" s="199" t="s">
        <v>42</v>
      </c>
      <c r="O209" s="41"/>
      <c r="P209" s="200">
        <f t="shared" si="61"/>
        <v>0</v>
      </c>
      <c r="Q209" s="200">
        <v>0</v>
      </c>
      <c r="R209" s="200">
        <f t="shared" si="62"/>
        <v>0</v>
      </c>
      <c r="S209" s="200">
        <v>0</v>
      </c>
      <c r="T209" s="201">
        <f t="shared" si="63"/>
        <v>0</v>
      </c>
      <c r="AR209" s="23" t="s">
        <v>175</v>
      </c>
      <c r="AT209" s="23" t="s">
        <v>170</v>
      </c>
      <c r="AU209" s="23" t="s">
        <v>81</v>
      </c>
      <c r="AY209" s="23" t="s">
        <v>168</v>
      </c>
      <c r="BE209" s="202">
        <f t="shared" si="64"/>
        <v>0</v>
      </c>
      <c r="BF209" s="202">
        <f t="shared" si="65"/>
        <v>0</v>
      </c>
      <c r="BG209" s="202">
        <f t="shared" si="66"/>
        <v>0</v>
      </c>
      <c r="BH209" s="202">
        <f t="shared" si="67"/>
        <v>0</v>
      </c>
      <c r="BI209" s="202">
        <f t="shared" si="68"/>
        <v>0</v>
      </c>
      <c r="BJ209" s="23" t="s">
        <v>79</v>
      </c>
      <c r="BK209" s="202">
        <f t="shared" si="69"/>
        <v>0</v>
      </c>
      <c r="BL209" s="23" t="s">
        <v>175</v>
      </c>
      <c r="BM209" s="23" t="s">
        <v>1413</v>
      </c>
    </row>
    <row r="210" spans="2:65" s="1" customFormat="1" ht="16.5" customHeight="1">
      <c r="B210" s="40"/>
      <c r="C210" s="191" t="s">
        <v>1414</v>
      </c>
      <c r="D210" s="191" t="s">
        <v>170</v>
      </c>
      <c r="E210" s="192" t="s">
        <v>1415</v>
      </c>
      <c r="F210" s="193" t="s">
        <v>1416</v>
      </c>
      <c r="G210" s="194" t="s">
        <v>772</v>
      </c>
      <c r="H210" s="195">
        <v>1</v>
      </c>
      <c r="I210" s="196"/>
      <c r="J210" s="197">
        <f t="shared" si="60"/>
        <v>0</v>
      </c>
      <c r="K210" s="193" t="s">
        <v>21</v>
      </c>
      <c r="L210" s="60"/>
      <c r="M210" s="198" t="s">
        <v>21</v>
      </c>
      <c r="N210" s="241" t="s">
        <v>42</v>
      </c>
      <c r="O210" s="239"/>
      <c r="P210" s="242">
        <f t="shared" si="61"/>
        <v>0</v>
      </c>
      <c r="Q210" s="242">
        <v>0</v>
      </c>
      <c r="R210" s="242">
        <f t="shared" si="62"/>
        <v>0</v>
      </c>
      <c r="S210" s="242">
        <v>0</v>
      </c>
      <c r="T210" s="243">
        <f t="shared" si="63"/>
        <v>0</v>
      </c>
      <c r="AR210" s="23" t="s">
        <v>175</v>
      </c>
      <c r="AT210" s="23" t="s">
        <v>170</v>
      </c>
      <c r="AU210" s="23" t="s">
        <v>81</v>
      </c>
      <c r="AY210" s="23" t="s">
        <v>168</v>
      </c>
      <c r="BE210" s="202">
        <f t="shared" si="64"/>
        <v>0</v>
      </c>
      <c r="BF210" s="202">
        <f t="shared" si="65"/>
        <v>0</v>
      </c>
      <c r="BG210" s="202">
        <f t="shared" si="66"/>
        <v>0</v>
      </c>
      <c r="BH210" s="202">
        <f t="shared" si="67"/>
        <v>0</v>
      </c>
      <c r="BI210" s="202">
        <f t="shared" si="68"/>
        <v>0</v>
      </c>
      <c r="BJ210" s="23" t="s">
        <v>79</v>
      </c>
      <c r="BK210" s="202">
        <f t="shared" si="69"/>
        <v>0</v>
      </c>
      <c r="BL210" s="23" t="s">
        <v>175</v>
      </c>
      <c r="BM210" s="23" t="s">
        <v>1417</v>
      </c>
    </row>
    <row r="211" spans="2:65" s="1" customFormat="1" ht="6.95" customHeight="1">
      <c r="B211" s="55"/>
      <c r="C211" s="56"/>
      <c r="D211" s="56"/>
      <c r="E211" s="56"/>
      <c r="F211" s="56"/>
      <c r="G211" s="56"/>
      <c r="H211" s="56"/>
      <c r="I211" s="138"/>
      <c r="J211" s="56"/>
      <c r="K211" s="56"/>
      <c r="L211" s="60"/>
    </row>
  </sheetData>
  <sheetProtection algorithmName="SHA-512" hashValue="EkbHjSQ56r0930nlY7eZr54YaKDXzDL8BDu8RaUSnlEdC5N6b4531NoAN2sivJ2sHlIqCz4yNNgat6/+JvO0Rw==" saltValue="90NJNUgX45ea45dWWm4H8eBhsxr9hSkdhKhsxg9XrohBvyqVp8E/BfrQbIH5TL3SlrWi2i783qpcnxu1DHIoyQ==" spinCount="100000" sheet="1" objects="1" scenarios="1" formatColumns="0" formatRows="0" autoFilter="0"/>
  <autoFilter ref="C83:K21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133</v>
      </c>
      <c r="G1" s="381" t="s">
        <v>134</v>
      </c>
      <c r="H1" s="381"/>
      <c r="I1" s="114"/>
      <c r="J1" s="113" t="s">
        <v>135</v>
      </c>
      <c r="K1" s="112" t="s">
        <v>136</v>
      </c>
      <c r="L1" s="113" t="s">
        <v>137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2"/>
      <c r="M2" s="372"/>
      <c r="N2" s="372"/>
      <c r="O2" s="372"/>
      <c r="P2" s="372"/>
      <c r="Q2" s="372"/>
      <c r="R2" s="372"/>
      <c r="S2" s="372"/>
      <c r="T2" s="372"/>
      <c r="U2" s="372"/>
      <c r="V2" s="372"/>
      <c r="AT2" s="23" t="s">
        <v>102</v>
      </c>
    </row>
    <row r="3" spans="1:70" ht="6.95" customHeight="1">
      <c r="B3" s="24"/>
      <c r="C3" s="25"/>
      <c r="D3" s="25"/>
      <c r="E3" s="25"/>
      <c r="F3" s="25"/>
      <c r="G3" s="25"/>
      <c r="H3" s="25"/>
      <c r="I3" s="115"/>
      <c r="J3" s="25"/>
      <c r="K3" s="26"/>
      <c r="AT3" s="23" t="s">
        <v>81</v>
      </c>
    </row>
    <row r="4" spans="1:70" ht="36.950000000000003" customHeight="1">
      <c r="B4" s="27"/>
      <c r="C4" s="28"/>
      <c r="D4" s="29" t="s">
        <v>138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16.5" customHeight="1">
      <c r="B7" s="27"/>
      <c r="C7" s="28"/>
      <c r="D7" s="28"/>
      <c r="E7" s="373" t="str">
        <f>'Rekapitulace stavby'!K6</f>
        <v>Náměstí Hloubětín</v>
      </c>
      <c r="F7" s="374"/>
      <c r="G7" s="374"/>
      <c r="H7" s="374"/>
      <c r="I7" s="116"/>
      <c r="J7" s="28"/>
      <c r="K7" s="30"/>
    </row>
    <row r="8" spans="1:70" s="1" customFormat="1">
      <c r="B8" s="40"/>
      <c r="C8" s="41"/>
      <c r="D8" s="36" t="s">
        <v>139</v>
      </c>
      <c r="E8" s="41"/>
      <c r="F8" s="41"/>
      <c r="G8" s="41"/>
      <c r="H8" s="41"/>
      <c r="I8" s="117"/>
      <c r="J8" s="41"/>
      <c r="K8" s="44"/>
    </row>
    <row r="9" spans="1:70" s="1" customFormat="1" ht="36.950000000000003" customHeight="1">
      <c r="B9" s="40"/>
      <c r="C9" s="41"/>
      <c r="D9" s="41"/>
      <c r="E9" s="375" t="s">
        <v>1418</v>
      </c>
      <c r="F9" s="376"/>
      <c r="G9" s="376"/>
      <c r="H9" s="376"/>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6. 6. 2018</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16.5" customHeight="1">
      <c r="B24" s="120"/>
      <c r="C24" s="121"/>
      <c r="D24" s="121"/>
      <c r="E24" s="342" t="s">
        <v>21</v>
      </c>
      <c r="F24" s="342"/>
      <c r="G24" s="342"/>
      <c r="H24" s="342"/>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37</v>
      </c>
      <c r="E27" s="41"/>
      <c r="F27" s="41"/>
      <c r="G27" s="41"/>
      <c r="H27" s="41"/>
      <c r="I27" s="117"/>
      <c r="J27" s="127">
        <f>ROUND(J79,2)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39</v>
      </c>
      <c r="G29" s="41"/>
      <c r="H29" s="41"/>
      <c r="I29" s="128" t="s">
        <v>38</v>
      </c>
      <c r="J29" s="45" t="s">
        <v>40</v>
      </c>
      <c r="K29" s="44"/>
    </row>
    <row r="30" spans="2:11" s="1" customFormat="1" ht="14.45" customHeight="1">
      <c r="B30" s="40"/>
      <c r="C30" s="41"/>
      <c r="D30" s="48" t="s">
        <v>41</v>
      </c>
      <c r="E30" s="48" t="s">
        <v>42</v>
      </c>
      <c r="F30" s="129">
        <f>ROUND(SUM(BE79:BE301), 2)</f>
        <v>0</v>
      </c>
      <c r="G30" s="41"/>
      <c r="H30" s="41"/>
      <c r="I30" s="130">
        <v>0.21</v>
      </c>
      <c r="J30" s="129">
        <f>ROUND(ROUND((SUM(BE79:BE301)), 2)*I30, 2)</f>
        <v>0</v>
      </c>
      <c r="K30" s="44"/>
    </row>
    <row r="31" spans="2:11" s="1" customFormat="1" ht="14.45" customHeight="1">
      <c r="B31" s="40"/>
      <c r="C31" s="41"/>
      <c r="D31" s="41"/>
      <c r="E31" s="48" t="s">
        <v>43</v>
      </c>
      <c r="F31" s="129">
        <f>ROUND(SUM(BF79:BF301), 2)</f>
        <v>0</v>
      </c>
      <c r="G31" s="41"/>
      <c r="H31" s="41"/>
      <c r="I31" s="130">
        <v>0.15</v>
      </c>
      <c r="J31" s="129">
        <f>ROUND(ROUND((SUM(BF79:BF301)), 2)*I31, 2)</f>
        <v>0</v>
      </c>
      <c r="K31" s="44"/>
    </row>
    <row r="32" spans="2:11" s="1" customFormat="1" ht="14.45" hidden="1" customHeight="1">
      <c r="B32" s="40"/>
      <c r="C32" s="41"/>
      <c r="D32" s="41"/>
      <c r="E32" s="48" t="s">
        <v>44</v>
      </c>
      <c r="F32" s="129">
        <f>ROUND(SUM(BG79:BG301), 2)</f>
        <v>0</v>
      </c>
      <c r="G32" s="41"/>
      <c r="H32" s="41"/>
      <c r="I32" s="130">
        <v>0.21</v>
      </c>
      <c r="J32" s="129">
        <v>0</v>
      </c>
      <c r="K32" s="44"/>
    </row>
    <row r="33" spans="2:11" s="1" customFormat="1" ht="14.45" hidden="1" customHeight="1">
      <c r="B33" s="40"/>
      <c r="C33" s="41"/>
      <c r="D33" s="41"/>
      <c r="E33" s="48" t="s">
        <v>45</v>
      </c>
      <c r="F33" s="129">
        <f>ROUND(SUM(BH79:BH301), 2)</f>
        <v>0</v>
      </c>
      <c r="G33" s="41"/>
      <c r="H33" s="41"/>
      <c r="I33" s="130">
        <v>0.15</v>
      </c>
      <c r="J33" s="129">
        <v>0</v>
      </c>
      <c r="K33" s="44"/>
    </row>
    <row r="34" spans="2:11" s="1" customFormat="1" ht="14.45" hidden="1" customHeight="1">
      <c r="B34" s="40"/>
      <c r="C34" s="41"/>
      <c r="D34" s="41"/>
      <c r="E34" s="48" t="s">
        <v>46</v>
      </c>
      <c r="F34" s="129">
        <f>ROUND(SUM(BI79:BI301),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47</v>
      </c>
      <c r="E36" s="78"/>
      <c r="F36" s="78"/>
      <c r="G36" s="133" t="s">
        <v>48</v>
      </c>
      <c r="H36" s="134" t="s">
        <v>49</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141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73" t="str">
        <f>E7</f>
        <v>Náměstí Hloubětín</v>
      </c>
      <c r="F45" s="374"/>
      <c r="G45" s="374"/>
      <c r="H45" s="374"/>
      <c r="I45" s="117"/>
      <c r="J45" s="41"/>
      <c r="K45" s="44"/>
    </row>
    <row r="46" spans="2:11" s="1" customFormat="1" ht="14.45" customHeight="1">
      <c r="B46" s="40"/>
      <c r="C46" s="36" t="s">
        <v>139</v>
      </c>
      <c r="D46" s="41"/>
      <c r="E46" s="41"/>
      <c r="F46" s="41"/>
      <c r="G46" s="41"/>
      <c r="H46" s="41"/>
      <c r="I46" s="117"/>
      <c r="J46" s="41"/>
      <c r="K46" s="44"/>
    </row>
    <row r="47" spans="2:11" s="1" customFormat="1" ht="17.25" customHeight="1">
      <c r="B47" s="40"/>
      <c r="C47" s="41"/>
      <c r="D47" s="41"/>
      <c r="E47" s="375" t="str">
        <f>E9</f>
        <v>SO 800 - Sadové úpravy</v>
      </c>
      <c r="F47" s="376"/>
      <c r="G47" s="376"/>
      <c r="H47" s="376"/>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 xml:space="preserve">Praha </v>
      </c>
      <c r="G49" s="41"/>
      <c r="H49" s="41"/>
      <c r="I49" s="118" t="s">
        <v>25</v>
      </c>
      <c r="J49" s="119" t="str">
        <f>IF(J12="","",J12)</f>
        <v>6. 6. 2018</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2" t="str">
        <f>E21</f>
        <v xml:space="preserve"> </v>
      </c>
      <c r="K51" s="44"/>
    </row>
    <row r="52" spans="2:47" s="1" customFormat="1" ht="14.45" customHeight="1">
      <c r="B52" s="40"/>
      <c r="C52" s="36" t="s">
        <v>31</v>
      </c>
      <c r="D52" s="41"/>
      <c r="E52" s="41"/>
      <c r="F52" s="34" t="str">
        <f>IF(E18="","",E18)</f>
        <v/>
      </c>
      <c r="G52" s="41"/>
      <c r="H52" s="41"/>
      <c r="I52" s="117"/>
      <c r="J52" s="377"/>
      <c r="K52" s="44"/>
    </row>
    <row r="53" spans="2:47" s="1" customFormat="1" ht="10.35" customHeight="1">
      <c r="B53" s="40"/>
      <c r="C53" s="41"/>
      <c r="D53" s="41"/>
      <c r="E53" s="41"/>
      <c r="F53" s="41"/>
      <c r="G53" s="41"/>
      <c r="H53" s="41"/>
      <c r="I53" s="117"/>
      <c r="J53" s="41"/>
      <c r="K53" s="44"/>
    </row>
    <row r="54" spans="2:47" s="1" customFormat="1" ht="29.25" customHeight="1">
      <c r="B54" s="40"/>
      <c r="C54" s="143" t="s">
        <v>142</v>
      </c>
      <c r="D54" s="131"/>
      <c r="E54" s="131"/>
      <c r="F54" s="131"/>
      <c r="G54" s="131"/>
      <c r="H54" s="131"/>
      <c r="I54" s="144"/>
      <c r="J54" s="145" t="s">
        <v>143</v>
      </c>
      <c r="K54" s="146"/>
    </row>
    <row r="55" spans="2:47" s="1" customFormat="1" ht="10.35" customHeight="1">
      <c r="B55" s="40"/>
      <c r="C55" s="41"/>
      <c r="D55" s="41"/>
      <c r="E55" s="41"/>
      <c r="F55" s="41"/>
      <c r="G55" s="41"/>
      <c r="H55" s="41"/>
      <c r="I55" s="117"/>
      <c r="J55" s="41"/>
      <c r="K55" s="44"/>
    </row>
    <row r="56" spans="2:47" s="1" customFormat="1" ht="29.25" customHeight="1">
      <c r="B56" s="40"/>
      <c r="C56" s="147" t="s">
        <v>144</v>
      </c>
      <c r="D56" s="41"/>
      <c r="E56" s="41"/>
      <c r="F56" s="41"/>
      <c r="G56" s="41"/>
      <c r="H56" s="41"/>
      <c r="I56" s="117"/>
      <c r="J56" s="127">
        <f>J79</f>
        <v>0</v>
      </c>
      <c r="K56" s="44"/>
      <c r="AU56" s="23" t="s">
        <v>145</v>
      </c>
    </row>
    <row r="57" spans="2:47" s="7" customFormat="1" ht="24.95" customHeight="1">
      <c r="B57" s="148"/>
      <c r="C57" s="149"/>
      <c r="D57" s="150" t="s">
        <v>146</v>
      </c>
      <c r="E57" s="151"/>
      <c r="F57" s="151"/>
      <c r="G57" s="151"/>
      <c r="H57" s="151"/>
      <c r="I57" s="152"/>
      <c r="J57" s="153">
        <f>J80</f>
        <v>0</v>
      </c>
      <c r="K57" s="154"/>
    </row>
    <row r="58" spans="2:47" s="8" customFormat="1" ht="19.899999999999999" customHeight="1">
      <c r="B58" s="155"/>
      <c r="C58" s="156"/>
      <c r="D58" s="157" t="s">
        <v>147</v>
      </c>
      <c r="E58" s="158"/>
      <c r="F58" s="158"/>
      <c r="G58" s="158"/>
      <c r="H58" s="158"/>
      <c r="I58" s="159"/>
      <c r="J58" s="160">
        <f>J81</f>
        <v>0</v>
      </c>
      <c r="K58" s="161"/>
    </row>
    <row r="59" spans="2:47" s="8" customFormat="1" ht="19.899999999999999" customHeight="1">
      <c r="B59" s="155"/>
      <c r="C59" s="156"/>
      <c r="D59" s="157" t="s">
        <v>151</v>
      </c>
      <c r="E59" s="158"/>
      <c r="F59" s="158"/>
      <c r="G59" s="158"/>
      <c r="H59" s="158"/>
      <c r="I59" s="159"/>
      <c r="J59" s="160">
        <f>J298</f>
        <v>0</v>
      </c>
      <c r="K59" s="161"/>
    </row>
    <row r="60" spans="2:47" s="1" customFormat="1" ht="21.75" customHeight="1">
      <c r="B60" s="40"/>
      <c r="C60" s="41"/>
      <c r="D60" s="41"/>
      <c r="E60" s="41"/>
      <c r="F60" s="41"/>
      <c r="G60" s="41"/>
      <c r="H60" s="41"/>
      <c r="I60" s="117"/>
      <c r="J60" s="41"/>
      <c r="K60" s="44"/>
    </row>
    <row r="61" spans="2:47" s="1" customFormat="1" ht="6.95" customHeight="1">
      <c r="B61" s="55"/>
      <c r="C61" s="56"/>
      <c r="D61" s="56"/>
      <c r="E61" s="56"/>
      <c r="F61" s="56"/>
      <c r="G61" s="56"/>
      <c r="H61" s="56"/>
      <c r="I61" s="138"/>
      <c r="J61" s="56"/>
      <c r="K61" s="57"/>
    </row>
    <row r="65" spans="2:63" s="1" customFormat="1" ht="6.95" customHeight="1">
      <c r="B65" s="58"/>
      <c r="C65" s="59"/>
      <c r="D65" s="59"/>
      <c r="E65" s="59"/>
      <c r="F65" s="59"/>
      <c r="G65" s="59"/>
      <c r="H65" s="59"/>
      <c r="I65" s="141"/>
      <c r="J65" s="59"/>
      <c r="K65" s="59"/>
      <c r="L65" s="60"/>
    </row>
    <row r="66" spans="2:63" s="1" customFormat="1" ht="36.950000000000003" customHeight="1">
      <c r="B66" s="40"/>
      <c r="C66" s="61" t="s">
        <v>152</v>
      </c>
      <c r="D66" s="62"/>
      <c r="E66" s="62"/>
      <c r="F66" s="62"/>
      <c r="G66" s="62"/>
      <c r="H66" s="62"/>
      <c r="I66" s="162"/>
      <c r="J66" s="62"/>
      <c r="K66" s="62"/>
      <c r="L66" s="60"/>
    </row>
    <row r="67" spans="2:63" s="1" customFormat="1" ht="6.95" customHeight="1">
      <c r="B67" s="40"/>
      <c r="C67" s="62"/>
      <c r="D67" s="62"/>
      <c r="E67" s="62"/>
      <c r="F67" s="62"/>
      <c r="G67" s="62"/>
      <c r="H67" s="62"/>
      <c r="I67" s="162"/>
      <c r="J67" s="62"/>
      <c r="K67" s="62"/>
      <c r="L67" s="60"/>
    </row>
    <row r="68" spans="2:63" s="1" customFormat="1" ht="14.45" customHeight="1">
      <c r="B68" s="40"/>
      <c r="C68" s="64" t="s">
        <v>18</v>
      </c>
      <c r="D68" s="62"/>
      <c r="E68" s="62"/>
      <c r="F68" s="62"/>
      <c r="G68" s="62"/>
      <c r="H68" s="62"/>
      <c r="I68" s="162"/>
      <c r="J68" s="62"/>
      <c r="K68" s="62"/>
      <c r="L68" s="60"/>
    </row>
    <row r="69" spans="2:63" s="1" customFormat="1" ht="16.5" customHeight="1">
      <c r="B69" s="40"/>
      <c r="C69" s="62"/>
      <c r="D69" s="62"/>
      <c r="E69" s="378" t="str">
        <f>E7</f>
        <v>Náměstí Hloubětín</v>
      </c>
      <c r="F69" s="379"/>
      <c r="G69" s="379"/>
      <c r="H69" s="379"/>
      <c r="I69" s="162"/>
      <c r="J69" s="62"/>
      <c r="K69" s="62"/>
      <c r="L69" s="60"/>
    </row>
    <row r="70" spans="2:63" s="1" customFormat="1" ht="14.45" customHeight="1">
      <c r="B70" s="40"/>
      <c r="C70" s="64" t="s">
        <v>139</v>
      </c>
      <c r="D70" s="62"/>
      <c r="E70" s="62"/>
      <c r="F70" s="62"/>
      <c r="G70" s="62"/>
      <c r="H70" s="62"/>
      <c r="I70" s="162"/>
      <c r="J70" s="62"/>
      <c r="K70" s="62"/>
      <c r="L70" s="60"/>
    </row>
    <row r="71" spans="2:63" s="1" customFormat="1" ht="17.25" customHeight="1">
      <c r="B71" s="40"/>
      <c r="C71" s="62"/>
      <c r="D71" s="62"/>
      <c r="E71" s="353" t="str">
        <f>E9</f>
        <v>SO 800 - Sadové úpravy</v>
      </c>
      <c r="F71" s="380"/>
      <c r="G71" s="380"/>
      <c r="H71" s="380"/>
      <c r="I71" s="162"/>
      <c r="J71" s="62"/>
      <c r="K71" s="62"/>
      <c r="L71" s="60"/>
    </row>
    <row r="72" spans="2:63" s="1" customFormat="1" ht="6.95" customHeight="1">
      <c r="B72" s="40"/>
      <c r="C72" s="62"/>
      <c r="D72" s="62"/>
      <c r="E72" s="62"/>
      <c r="F72" s="62"/>
      <c r="G72" s="62"/>
      <c r="H72" s="62"/>
      <c r="I72" s="162"/>
      <c r="J72" s="62"/>
      <c r="K72" s="62"/>
      <c r="L72" s="60"/>
    </row>
    <row r="73" spans="2:63" s="1" customFormat="1" ht="18" customHeight="1">
      <c r="B73" s="40"/>
      <c r="C73" s="64" t="s">
        <v>23</v>
      </c>
      <c r="D73" s="62"/>
      <c r="E73" s="62"/>
      <c r="F73" s="163" t="str">
        <f>F12</f>
        <v xml:space="preserve">Praha </v>
      </c>
      <c r="G73" s="62"/>
      <c r="H73" s="62"/>
      <c r="I73" s="164" t="s">
        <v>25</v>
      </c>
      <c r="J73" s="72" t="str">
        <f>IF(J12="","",J12)</f>
        <v>6. 6. 2018</v>
      </c>
      <c r="K73" s="62"/>
      <c r="L73" s="60"/>
    </row>
    <row r="74" spans="2:63" s="1" customFormat="1" ht="6.95" customHeight="1">
      <c r="B74" s="40"/>
      <c r="C74" s="62"/>
      <c r="D74" s="62"/>
      <c r="E74" s="62"/>
      <c r="F74" s="62"/>
      <c r="G74" s="62"/>
      <c r="H74" s="62"/>
      <c r="I74" s="162"/>
      <c r="J74" s="62"/>
      <c r="K74" s="62"/>
      <c r="L74" s="60"/>
    </row>
    <row r="75" spans="2:63" s="1" customFormat="1">
      <c r="B75" s="40"/>
      <c r="C75" s="64" t="s">
        <v>27</v>
      </c>
      <c r="D75" s="62"/>
      <c r="E75" s="62"/>
      <c r="F75" s="163" t="str">
        <f>E15</f>
        <v xml:space="preserve"> </v>
      </c>
      <c r="G75" s="62"/>
      <c r="H75" s="62"/>
      <c r="I75" s="164" t="s">
        <v>33</v>
      </c>
      <c r="J75" s="163" t="str">
        <f>E21</f>
        <v xml:space="preserve"> </v>
      </c>
      <c r="K75" s="62"/>
      <c r="L75" s="60"/>
    </row>
    <row r="76" spans="2:63" s="1" customFormat="1" ht="14.45" customHeight="1">
      <c r="B76" s="40"/>
      <c r="C76" s="64" t="s">
        <v>31</v>
      </c>
      <c r="D76" s="62"/>
      <c r="E76" s="62"/>
      <c r="F76" s="163" t="str">
        <f>IF(E18="","",E18)</f>
        <v/>
      </c>
      <c r="G76" s="62"/>
      <c r="H76" s="62"/>
      <c r="I76" s="162"/>
      <c r="J76" s="62"/>
      <c r="K76" s="62"/>
      <c r="L76" s="60"/>
    </row>
    <row r="77" spans="2:63" s="1" customFormat="1" ht="10.35" customHeight="1">
      <c r="B77" s="40"/>
      <c r="C77" s="62"/>
      <c r="D77" s="62"/>
      <c r="E77" s="62"/>
      <c r="F77" s="62"/>
      <c r="G77" s="62"/>
      <c r="H77" s="62"/>
      <c r="I77" s="162"/>
      <c r="J77" s="62"/>
      <c r="K77" s="62"/>
      <c r="L77" s="60"/>
    </row>
    <row r="78" spans="2:63" s="9" customFormat="1" ht="29.25" customHeight="1">
      <c r="B78" s="165"/>
      <c r="C78" s="166" t="s">
        <v>153</v>
      </c>
      <c r="D78" s="167" t="s">
        <v>56</v>
      </c>
      <c r="E78" s="167" t="s">
        <v>52</v>
      </c>
      <c r="F78" s="167" t="s">
        <v>154</v>
      </c>
      <c r="G78" s="167" t="s">
        <v>155</v>
      </c>
      <c r="H78" s="167" t="s">
        <v>156</v>
      </c>
      <c r="I78" s="168" t="s">
        <v>157</v>
      </c>
      <c r="J78" s="167" t="s">
        <v>143</v>
      </c>
      <c r="K78" s="169" t="s">
        <v>158</v>
      </c>
      <c r="L78" s="170"/>
      <c r="M78" s="80" t="s">
        <v>159</v>
      </c>
      <c r="N78" s="81" t="s">
        <v>41</v>
      </c>
      <c r="O78" s="81" t="s">
        <v>160</v>
      </c>
      <c r="P78" s="81" t="s">
        <v>161</v>
      </c>
      <c r="Q78" s="81" t="s">
        <v>162</v>
      </c>
      <c r="R78" s="81" t="s">
        <v>163</v>
      </c>
      <c r="S78" s="81" t="s">
        <v>164</v>
      </c>
      <c r="T78" s="82" t="s">
        <v>165</v>
      </c>
    </row>
    <row r="79" spans="2:63" s="1" customFormat="1" ht="29.25" customHeight="1">
      <c r="B79" s="40"/>
      <c r="C79" s="86" t="s">
        <v>144</v>
      </c>
      <c r="D79" s="62"/>
      <c r="E79" s="62"/>
      <c r="F79" s="62"/>
      <c r="G79" s="62"/>
      <c r="H79" s="62"/>
      <c r="I79" s="162"/>
      <c r="J79" s="171">
        <f>BK79</f>
        <v>0</v>
      </c>
      <c r="K79" s="62"/>
      <c r="L79" s="60"/>
      <c r="M79" s="83"/>
      <c r="N79" s="84"/>
      <c r="O79" s="84"/>
      <c r="P79" s="172">
        <f>P80</f>
        <v>0</v>
      </c>
      <c r="Q79" s="84"/>
      <c r="R79" s="172">
        <f>R80</f>
        <v>5.9549309999999993</v>
      </c>
      <c r="S79" s="84"/>
      <c r="T79" s="173">
        <f>T80</f>
        <v>0</v>
      </c>
      <c r="AT79" s="23" t="s">
        <v>70</v>
      </c>
      <c r="AU79" s="23" t="s">
        <v>145</v>
      </c>
      <c r="BK79" s="174">
        <f>BK80</f>
        <v>0</v>
      </c>
    </row>
    <row r="80" spans="2:63" s="10" customFormat="1" ht="37.35" customHeight="1">
      <c r="B80" s="175"/>
      <c r="C80" s="176"/>
      <c r="D80" s="177" t="s">
        <v>70</v>
      </c>
      <c r="E80" s="178" t="s">
        <v>166</v>
      </c>
      <c r="F80" s="178" t="s">
        <v>167</v>
      </c>
      <c r="G80" s="176"/>
      <c r="H80" s="176"/>
      <c r="I80" s="179"/>
      <c r="J80" s="180">
        <f>BK80</f>
        <v>0</v>
      </c>
      <c r="K80" s="176"/>
      <c r="L80" s="181"/>
      <c r="M80" s="182"/>
      <c r="N80" s="183"/>
      <c r="O80" s="183"/>
      <c r="P80" s="184">
        <f>P81+P298</f>
        <v>0</v>
      </c>
      <c r="Q80" s="183"/>
      <c r="R80" s="184">
        <f>R81+R298</f>
        <v>5.9549309999999993</v>
      </c>
      <c r="S80" s="183"/>
      <c r="T80" s="185">
        <f>T81+T298</f>
        <v>0</v>
      </c>
      <c r="AR80" s="186" t="s">
        <v>79</v>
      </c>
      <c r="AT80" s="187" t="s">
        <v>70</v>
      </c>
      <c r="AU80" s="187" t="s">
        <v>71</v>
      </c>
      <c r="AY80" s="186" t="s">
        <v>168</v>
      </c>
      <c r="BK80" s="188">
        <f>BK81+BK298</f>
        <v>0</v>
      </c>
    </row>
    <row r="81" spans="2:65" s="10" customFormat="1" ht="19.899999999999999" customHeight="1">
      <c r="B81" s="175"/>
      <c r="C81" s="176"/>
      <c r="D81" s="177" t="s">
        <v>70</v>
      </c>
      <c r="E81" s="189" t="s">
        <v>79</v>
      </c>
      <c r="F81" s="189" t="s">
        <v>169</v>
      </c>
      <c r="G81" s="176"/>
      <c r="H81" s="176"/>
      <c r="I81" s="179"/>
      <c r="J81" s="190">
        <f>BK81</f>
        <v>0</v>
      </c>
      <c r="K81" s="176"/>
      <c r="L81" s="181"/>
      <c r="M81" s="182"/>
      <c r="N81" s="183"/>
      <c r="O81" s="183"/>
      <c r="P81" s="184">
        <f>SUM(P82:P297)</f>
        <v>0</v>
      </c>
      <c r="Q81" s="183"/>
      <c r="R81" s="184">
        <f>SUM(R82:R297)</f>
        <v>5.9549309999999993</v>
      </c>
      <c r="S81" s="183"/>
      <c r="T81" s="185">
        <f>SUM(T82:T297)</f>
        <v>0</v>
      </c>
      <c r="AR81" s="186" t="s">
        <v>79</v>
      </c>
      <c r="AT81" s="187" t="s">
        <v>70</v>
      </c>
      <c r="AU81" s="187" t="s">
        <v>79</v>
      </c>
      <c r="AY81" s="186" t="s">
        <v>168</v>
      </c>
      <c r="BK81" s="188">
        <f>SUM(BK82:BK297)</f>
        <v>0</v>
      </c>
    </row>
    <row r="82" spans="2:65" s="1" customFormat="1" ht="25.5" customHeight="1">
      <c r="B82" s="40"/>
      <c r="C82" s="191" t="s">
        <v>79</v>
      </c>
      <c r="D82" s="191" t="s">
        <v>170</v>
      </c>
      <c r="E82" s="192" t="s">
        <v>1419</v>
      </c>
      <c r="F82" s="193" t="s">
        <v>1420</v>
      </c>
      <c r="G82" s="194" t="s">
        <v>173</v>
      </c>
      <c r="H82" s="195">
        <v>97</v>
      </c>
      <c r="I82" s="196"/>
      <c r="J82" s="197">
        <f>ROUND(I82*H82,2)</f>
        <v>0</v>
      </c>
      <c r="K82" s="193" t="s">
        <v>174</v>
      </c>
      <c r="L82" s="60"/>
      <c r="M82" s="198" t="s">
        <v>21</v>
      </c>
      <c r="N82" s="199" t="s">
        <v>42</v>
      </c>
      <c r="O82" s="41"/>
      <c r="P82" s="200">
        <f>O82*H82</f>
        <v>0</v>
      </c>
      <c r="Q82" s="200">
        <v>0</v>
      </c>
      <c r="R82" s="200">
        <f>Q82*H82</f>
        <v>0</v>
      </c>
      <c r="S82" s="200">
        <v>0</v>
      </c>
      <c r="T82" s="201">
        <f>S82*H82</f>
        <v>0</v>
      </c>
      <c r="AR82" s="23" t="s">
        <v>175</v>
      </c>
      <c r="AT82" s="23" t="s">
        <v>170</v>
      </c>
      <c r="AU82" s="23" t="s">
        <v>81</v>
      </c>
      <c r="AY82" s="23" t="s">
        <v>168</v>
      </c>
      <c r="BE82" s="202">
        <f>IF(N82="základní",J82,0)</f>
        <v>0</v>
      </c>
      <c r="BF82" s="202">
        <f>IF(N82="snížená",J82,0)</f>
        <v>0</v>
      </c>
      <c r="BG82" s="202">
        <f>IF(N82="zákl. přenesená",J82,0)</f>
        <v>0</v>
      </c>
      <c r="BH82" s="202">
        <f>IF(N82="sníž. přenesená",J82,0)</f>
        <v>0</v>
      </c>
      <c r="BI82" s="202">
        <f>IF(N82="nulová",J82,0)</f>
        <v>0</v>
      </c>
      <c r="BJ82" s="23" t="s">
        <v>79</v>
      </c>
      <c r="BK82" s="202">
        <f>ROUND(I82*H82,2)</f>
        <v>0</v>
      </c>
      <c r="BL82" s="23" t="s">
        <v>175</v>
      </c>
      <c r="BM82" s="23" t="s">
        <v>1421</v>
      </c>
    </row>
    <row r="83" spans="2:65" s="1" customFormat="1" ht="216">
      <c r="B83" s="40"/>
      <c r="C83" s="62"/>
      <c r="D83" s="203" t="s">
        <v>177</v>
      </c>
      <c r="E83" s="62"/>
      <c r="F83" s="204" t="s">
        <v>1422</v>
      </c>
      <c r="G83" s="62"/>
      <c r="H83" s="62"/>
      <c r="I83" s="162"/>
      <c r="J83" s="62"/>
      <c r="K83" s="62"/>
      <c r="L83" s="60"/>
      <c r="M83" s="205"/>
      <c r="N83" s="41"/>
      <c r="O83" s="41"/>
      <c r="P83" s="41"/>
      <c r="Q83" s="41"/>
      <c r="R83" s="41"/>
      <c r="S83" s="41"/>
      <c r="T83" s="77"/>
      <c r="AT83" s="23" t="s">
        <v>177</v>
      </c>
      <c r="AU83" s="23" t="s">
        <v>81</v>
      </c>
    </row>
    <row r="84" spans="2:65" s="1" customFormat="1" ht="25.5" customHeight="1">
      <c r="B84" s="40"/>
      <c r="C84" s="191" t="s">
        <v>81</v>
      </c>
      <c r="D84" s="191" t="s">
        <v>170</v>
      </c>
      <c r="E84" s="192" t="s">
        <v>1423</v>
      </c>
      <c r="F84" s="193" t="s">
        <v>1424</v>
      </c>
      <c r="G84" s="194" t="s">
        <v>173</v>
      </c>
      <c r="H84" s="195">
        <v>128</v>
      </c>
      <c r="I84" s="196"/>
      <c r="J84" s="197">
        <f>ROUND(I84*H84,2)</f>
        <v>0</v>
      </c>
      <c r="K84" s="193" t="s">
        <v>174</v>
      </c>
      <c r="L84" s="60"/>
      <c r="M84" s="198" t="s">
        <v>21</v>
      </c>
      <c r="N84" s="199" t="s">
        <v>42</v>
      </c>
      <c r="O84" s="41"/>
      <c r="P84" s="200">
        <f>O84*H84</f>
        <v>0</v>
      </c>
      <c r="Q84" s="200">
        <v>0</v>
      </c>
      <c r="R84" s="200">
        <f>Q84*H84</f>
        <v>0</v>
      </c>
      <c r="S84" s="200">
        <v>0</v>
      </c>
      <c r="T84" s="201">
        <f>S84*H84</f>
        <v>0</v>
      </c>
      <c r="AR84" s="23" t="s">
        <v>175</v>
      </c>
      <c r="AT84" s="23" t="s">
        <v>170</v>
      </c>
      <c r="AU84" s="23" t="s">
        <v>81</v>
      </c>
      <c r="AY84" s="23" t="s">
        <v>168</v>
      </c>
      <c r="BE84" s="202">
        <f>IF(N84="základní",J84,0)</f>
        <v>0</v>
      </c>
      <c r="BF84" s="202">
        <f>IF(N84="snížená",J84,0)</f>
        <v>0</v>
      </c>
      <c r="BG84" s="202">
        <f>IF(N84="zákl. přenesená",J84,0)</f>
        <v>0</v>
      </c>
      <c r="BH84" s="202">
        <f>IF(N84="sníž. přenesená",J84,0)</f>
        <v>0</v>
      </c>
      <c r="BI84" s="202">
        <f>IF(N84="nulová",J84,0)</f>
        <v>0</v>
      </c>
      <c r="BJ84" s="23" t="s">
        <v>79</v>
      </c>
      <c r="BK84" s="202">
        <f>ROUND(I84*H84,2)</f>
        <v>0</v>
      </c>
      <c r="BL84" s="23" t="s">
        <v>175</v>
      </c>
      <c r="BM84" s="23" t="s">
        <v>1425</v>
      </c>
    </row>
    <row r="85" spans="2:65" s="1" customFormat="1" ht="216">
      <c r="B85" s="40"/>
      <c r="C85" s="62"/>
      <c r="D85" s="203" t="s">
        <v>177</v>
      </c>
      <c r="E85" s="62"/>
      <c r="F85" s="204" t="s">
        <v>1422</v>
      </c>
      <c r="G85" s="62"/>
      <c r="H85" s="62"/>
      <c r="I85" s="162"/>
      <c r="J85" s="62"/>
      <c r="K85" s="62"/>
      <c r="L85" s="60"/>
      <c r="M85" s="205"/>
      <c r="N85" s="41"/>
      <c r="O85" s="41"/>
      <c r="P85" s="41"/>
      <c r="Q85" s="41"/>
      <c r="R85" s="41"/>
      <c r="S85" s="41"/>
      <c r="T85" s="77"/>
      <c r="AT85" s="23" t="s">
        <v>177</v>
      </c>
      <c r="AU85" s="23" t="s">
        <v>81</v>
      </c>
    </row>
    <row r="86" spans="2:65" s="1" customFormat="1" ht="25.5" customHeight="1">
      <c r="B86" s="40"/>
      <c r="C86" s="191" t="s">
        <v>185</v>
      </c>
      <c r="D86" s="191" t="s">
        <v>170</v>
      </c>
      <c r="E86" s="192" t="s">
        <v>1426</v>
      </c>
      <c r="F86" s="193" t="s">
        <v>1427</v>
      </c>
      <c r="G86" s="194" t="s">
        <v>173</v>
      </c>
      <c r="H86" s="195">
        <v>3</v>
      </c>
      <c r="I86" s="196"/>
      <c r="J86" s="197">
        <f>ROUND(I86*H86,2)</f>
        <v>0</v>
      </c>
      <c r="K86" s="193" t="s">
        <v>174</v>
      </c>
      <c r="L86" s="60"/>
      <c r="M86" s="198" t="s">
        <v>21</v>
      </c>
      <c r="N86" s="199" t="s">
        <v>42</v>
      </c>
      <c r="O86" s="41"/>
      <c r="P86" s="200">
        <f>O86*H86</f>
        <v>0</v>
      </c>
      <c r="Q86" s="200">
        <v>0</v>
      </c>
      <c r="R86" s="200">
        <f>Q86*H86</f>
        <v>0</v>
      </c>
      <c r="S86" s="200">
        <v>0</v>
      </c>
      <c r="T86" s="201">
        <f>S86*H86</f>
        <v>0</v>
      </c>
      <c r="AR86" s="23" t="s">
        <v>175</v>
      </c>
      <c r="AT86" s="23" t="s">
        <v>170</v>
      </c>
      <c r="AU86" s="23" t="s">
        <v>81</v>
      </c>
      <c r="AY86" s="23" t="s">
        <v>168</v>
      </c>
      <c r="BE86" s="202">
        <f>IF(N86="základní",J86,0)</f>
        <v>0</v>
      </c>
      <c r="BF86" s="202">
        <f>IF(N86="snížená",J86,0)</f>
        <v>0</v>
      </c>
      <c r="BG86" s="202">
        <f>IF(N86="zákl. přenesená",J86,0)</f>
        <v>0</v>
      </c>
      <c r="BH86" s="202">
        <f>IF(N86="sníž. přenesená",J86,0)</f>
        <v>0</v>
      </c>
      <c r="BI86" s="202">
        <f>IF(N86="nulová",J86,0)</f>
        <v>0</v>
      </c>
      <c r="BJ86" s="23" t="s">
        <v>79</v>
      </c>
      <c r="BK86" s="202">
        <f>ROUND(I86*H86,2)</f>
        <v>0</v>
      </c>
      <c r="BL86" s="23" t="s">
        <v>175</v>
      </c>
      <c r="BM86" s="23" t="s">
        <v>1428</v>
      </c>
    </row>
    <row r="87" spans="2:65" s="1" customFormat="1" ht="216">
      <c r="B87" s="40"/>
      <c r="C87" s="62"/>
      <c r="D87" s="203" t="s">
        <v>177</v>
      </c>
      <c r="E87" s="62"/>
      <c r="F87" s="204" t="s">
        <v>1422</v>
      </c>
      <c r="G87" s="62"/>
      <c r="H87" s="62"/>
      <c r="I87" s="162"/>
      <c r="J87" s="62"/>
      <c r="K87" s="62"/>
      <c r="L87" s="60"/>
      <c r="M87" s="205"/>
      <c r="N87" s="41"/>
      <c r="O87" s="41"/>
      <c r="P87" s="41"/>
      <c r="Q87" s="41"/>
      <c r="R87" s="41"/>
      <c r="S87" s="41"/>
      <c r="T87" s="77"/>
      <c r="AT87" s="23" t="s">
        <v>177</v>
      </c>
      <c r="AU87" s="23" t="s">
        <v>81</v>
      </c>
    </row>
    <row r="88" spans="2:65" s="1" customFormat="1" ht="25.5" customHeight="1">
      <c r="B88" s="40"/>
      <c r="C88" s="191" t="s">
        <v>175</v>
      </c>
      <c r="D88" s="191" t="s">
        <v>170</v>
      </c>
      <c r="E88" s="192" t="s">
        <v>1429</v>
      </c>
      <c r="F88" s="193" t="s">
        <v>1430</v>
      </c>
      <c r="G88" s="194" t="s">
        <v>458</v>
      </c>
      <c r="H88" s="195">
        <v>11</v>
      </c>
      <c r="I88" s="196"/>
      <c r="J88" s="197">
        <f>ROUND(I88*H88,2)</f>
        <v>0</v>
      </c>
      <c r="K88" s="193" t="s">
        <v>174</v>
      </c>
      <c r="L88" s="60"/>
      <c r="M88" s="198" t="s">
        <v>21</v>
      </c>
      <c r="N88" s="199" t="s">
        <v>42</v>
      </c>
      <c r="O88" s="41"/>
      <c r="P88" s="200">
        <f>O88*H88</f>
        <v>0</v>
      </c>
      <c r="Q88" s="200">
        <v>0</v>
      </c>
      <c r="R88" s="200">
        <f>Q88*H88</f>
        <v>0</v>
      </c>
      <c r="S88" s="200">
        <v>0</v>
      </c>
      <c r="T88" s="201">
        <f>S88*H88</f>
        <v>0</v>
      </c>
      <c r="AR88" s="23" t="s">
        <v>175</v>
      </c>
      <c r="AT88" s="23" t="s">
        <v>170</v>
      </c>
      <c r="AU88" s="23" t="s">
        <v>81</v>
      </c>
      <c r="AY88" s="23" t="s">
        <v>168</v>
      </c>
      <c r="BE88" s="202">
        <f>IF(N88="základní",J88,0)</f>
        <v>0</v>
      </c>
      <c r="BF88" s="202">
        <f>IF(N88="snížená",J88,0)</f>
        <v>0</v>
      </c>
      <c r="BG88" s="202">
        <f>IF(N88="zákl. přenesená",J88,0)</f>
        <v>0</v>
      </c>
      <c r="BH88" s="202">
        <f>IF(N88="sníž. přenesená",J88,0)</f>
        <v>0</v>
      </c>
      <c r="BI88" s="202">
        <f>IF(N88="nulová",J88,0)</f>
        <v>0</v>
      </c>
      <c r="BJ88" s="23" t="s">
        <v>79</v>
      </c>
      <c r="BK88" s="202">
        <f>ROUND(I88*H88,2)</f>
        <v>0</v>
      </c>
      <c r="BL88" s="23" t="s">
        <v>175</v>
      </c>
      <c r="BM88" s="23" t="s">
        <v>1431</v>
      </c>
    </row>
    <row r="89" spans="2:65" s="1" customFormat="1" ht="135">
      <c r="B89" s="40"/>
      <c r="C89" s="62"/>
      <c r="D89" s="203" t="s">
        <v>177</v>
      </c>
      <c r="E89" s="62"/>
      <c r="F89" s="204" t="s">
        <v>1432</v>
      </c>
      <c r="G89" s="62"/>
      <c r="H89" s="62"/>
      <c r="I89" s="162"/>
      <c r="J89" s="62"/>
      <c r="K89" s="62"/>
      <c r="L89" s="60"/>
      <c r="M89" s="205"/>
      <c r="N89" s="41"/>
      <c r="O89" s="41"/>
      <c r="P89" s="41"/>
      <c r="Q89" s="41"/>
      <c r="R89" s="41"/>
      <c r="S89" s="41"/>
      <c r="T89" s="77"/>
      <c r="AT89" s="23" t="s">
        <v>177</v>
      </c>
      <c r="AU89" s="23" t="s">
        <v>81</v>
      </c>
    </row>
    <row r="90" spans="2:65" s="1" customFormat="1" ht="25.5" customHeight="1">
      <c r="B90" s="40"/>
      <c r="C90" s="191" t="s">
        <v>192</v>
      </c>
      <c r="D90" s="191" t="s">
        <v>170</v>
      </c>
      <c r="E90" s="192" t="s">
        <v>1433</v>
      </c>
      <c r="F90" s="193" t="s">
        <v>1434</v>
      </c>
      <c r="G90" s="194" t="s">
        <v>458</v>
      </c>
      <c r="H90" s="195">
        <v>5</v>
      </c>
      <c r="I90" s="196"/>
      <c r="J90" s="197">
        <f>ROUND(I90*H90,2)</f>
        <v>0</v>
      </c>
      <c r="K90" s="193" t="s">
        <v>174</v>
      </c>
      <c r="L90" s="60"/>
      <c r="M90" s="198" t="s">
        <v>21</v>
      </c>
      <c r="N90" s="199" t="s">
        <v>42</v>
      </c>
      <c r="O90" s="41"/>
      <c r="P90" s="200">
        <f>O90*H90</f>
        <v>0</v>
      </c>
      <c r="Q90" s="200">
        <v>0</v>
      </c>
      <c r="R90" s="200">
        <f>Q90*H90</f>
        <v>0</v>
      </c>
      <c r="S90" s="200">
        <v>0</v>
      </c>
      <c r="T90" s="201">
        <f>S90*H90</f>
        <v>0</v>
      </c>
      <c r="AR90" s="23" t="s">
        <v>175</v>
      </c>
      <c r="AT90" s="23" t="s">
        <v>170</v>
      </c>
      <c r="AU90" s="23" t="s">
        <v>81</v>
      </c>
      <c r="AY90" s="23" t="s">
        <v>168</v>
      </c>
      <c r="BE90" s="202">
        <f>IF(N90="základní",J90,0)</f>
        <v>0</v>
      </c>
      <c r="BF90" s="202">
        <f>IF(N90="snížená",J90,0)</f>
        <v>0</v>
      </c>
      <c r="BG90" s="202">
        <f>IF(N90="zákl. přenesená",J90,0)</f>
        <v>0</v>
      </c>
      <c r="BH90" s="202">
        <f>IF(N90="sníž. přenesená",J90,0)</f>
        <v>0</v>
      </c>
      <c r="BI90" s="202">
        <f>IF(N90="nulová",J90,0)</f>
        <v>0</v>
      </c>
      <c r="BJ90" s="23" t="s">
        <v>79</v>
      </c>
      <c r="BK90" s="202">
        <f>ROUND(I90*H90,2)</f>
        <v>0</v>
      </c>
      <c r="BL90" s="23" t="s">
        <v>175</v>
      </c>
      <c r="BM90" s="23" t="s">
        <v>1435</v>
      </c>
    </row>
    <row r="91" spans="2:65" s="1" customFormat="1" ht="135">
      <c r="B91" s="40"/>
      <c r="C91" s="62"/>
      <c r="D91" s="203" t="s">
        <v>177</v>
      </c>
      <c r="E91" s="62"/>
      <c r="F91" s="204" t="s">
        <v>1432</v>
      </c>
      <c r="G91" s="62"/>
      <c r="H91" s="62"/>
      <c r="I91" s="162"/>
      <c r="J91" s="62"/>
      <c r="K91" s="62"/>
      <c r="L91" s="60"/>
      <c r="M91" s="205"/>
      <c r="N91" s="41"/>
      <c r="O91" s="41"/>
      <c r="P91" s="41"/>
      <c r="Q91" s="41"/>
      <c r="R91" s="41"/>
      <c r="S91" s="41"/>
      <c r="T91" s="77"/>
      <c r="AT91" s="23" t="s">
        <v>177</v>
      </c>
      <c r="AU91" s="23" t="s">
        <v>81</v>
      </c>
    </row>
    <row r="92" spans="2:65" s="1" customFormat="1" ht="25.5" customHeight="1">
      <c r="B92" s="40"/>
      <c r="C92" s="191" t="s">
        <v>198</v>
      </c>
      <c r="D92" s="191" t="s">
        <v>170</v>
      </c>
      <c r="E92" s="192" t="s">
        <v>1436</v>
      </c>
      <c r="F92" s="193" t="s">
        <v>1437</v>
      </c>
      <c r="G92" s="194" t="s">
        <v>458</v>
      </c>
      <c r="H92" s="195">
        <v>2</v>
      </c>
      <c r="I92" s="196"/>
      <c r="J92" s="197">
        <f>ROUND(I92*H92,2)</f>
        <v>0</v>
      </c>
      <c r="K92" s="193" t="s">
        <v>174</v>
      </c>
      <c r="L92" s="60"/>
      <c r="M92" s="198" t="s">
        <v>21</v>
      </c>
      <c r="N92" s="199" t="s">
        <v>42</v>
      </c>
      <c r="O92" s="41"/>
      <c r="P92" s="200">
        <f>O92*H92</f>
        <v>0</v>
      </c>
      <c r="Q92" s="200">
        <v>0</v>
      </c>
      <c r="R92" s="200">
        <f>Q92*H92</f>
        <v>0</v>
      </c>
      <c r="S92" s="200">
        <v>0</v>
      </c>
      <c r="T92" s="201">
        <f>S92*H92</f>
        <v>0</v>
      </c>
      <c r="AR92" s="23" t="s">
        <v>175</v>
      </c>
      <c r="AT92" s="23" t="s">
        <v>170</v>
      </c>
      <c r="AU92" s="23" t="s">
        <v>81</v>
      </c>
      <c r="AY92" s="23" t="s">
        <v>168</v>
      </c>
      <c r="BE92" s="202">
        <f>IF(N92="základní",J92,0)</f>
        <v>0</v>
      </c>
      <c r="BF92" s="202">
        <f>IF(N92="snížená",J92,0)</f>
        <v>0</v>
      </c>
      <c r="BG92" s="202">
        <f>IF(N92="zákl. přenesená",J92,0)</f>
        <v>0</v>
      </c>
      <c r="BH92" s="202">
        <f>IF(N92="sníž. přenesená",J92,0)</f>
        <v>0</v>
      </c>
      <c r="BI92" s="202">
        <f>IF(N92="nulová",J92,0)</f>
        <v>0</v>
      </c>
      <c r="BJ92" s="23" t="s">
        <v>79</v>
      </c>
      <c r="BK92" s="202">
        <f>ROUND(I92*H92,2)</f>
        <v>0</v>
      </c>
      <c r="BL92" s="23" t="s">
        <v>175</v>
      </c>
      <c r="BM92" s="23" t="s">
        <v>1438</v>
      </c>
    </row>
    <row r="93" spans="2:65" s="1" customFormat="1" ht="135">
      <c r="B93" s="40"/>
      <c r="C93" s="62"/>
      <c r="D93" s="203" t="s">
        <v>177</v>
      </c>
      <c r="E93" s="62"/>
      <c r="F93" s="204" t="s">
        <v>1432</v>
      </c>
      <c r="G93" s="62"/>
      <c r="H93" s="62"/>
      <c r="I93" s="162"/>
      <c r="J93" s="62"/>
      <c r="K93" s="62"/>
      <c r="L93" s="60"/>
      <c r="M93" s="205"/>
      <c r="N93" s="41"/>
      <c r="O93" s="41"/>
      <c r="P93" s="41"/>
      <c r="Q93" s="41"/>
      <c r="R93" s="41"/>
      <c r="S93" s="41"/>
      <c r="T93" s="77"/>
      <c r="AT93" s="23" t="s">
        <v>177</v>
      </c>
      <c r="AU93" s="23" t="s">
        <v>81</v>
      </c>
    </row>
    <row r="94" spans="2:65" s="1" customFormat="1" ht="25.5" customHeight="1">
      <c r="B94" s="40"/>
      <c r="C94" s="191" t="s">
        <v>202</v>
      </c>
      <c r="D94" s="191" t="s">
        <v>170</v>
      </c>
      <c r="E94" s="192" t="s">
        <v>1439</v>
      </c>
      <c r="F94" s="193" t="s">
        <v>1440</v>
      </c>
      <c r="G94" s="194" t="s">
        <v>458</v>
      </c>
      <c r="H94" s="195">
        <v>1</v>
      </c>
      <c r="I94" s="196"/>
      <c r="J94" s="197">
        <f>ROUND(I94*H94,2)</f>
        <v>0</v>
      </c>
      <c r="K94" s="193" t="s">
        <v>174</v>
      </c>
      <c r="L94" s="60"/>
      <c r="M94" s="198" t="s">
        <v>21</v>
      </c>
      <c r="N94" s="199" t="s">
        <v>42</v>
      </c>
      <c r="O94" s="41"/>
      <c r="P94" s="200">
        <f>O94*H94</f>
        <v>0</v>
      </c>
      <c r="Q94" s="200">
        <v>0</v>
      </c>
      <c r="R94" s="200">
        <f>Q94*H94</f>
        <v>0</v>
      </c>
      <c r="S94" s="200">
        <v>0</v>
      </c>
      <c r="T94" s="201">
        <f>S94*H94</f>
        <v>0</v>
      </c>
      <c r="AR94" s="23" t="s">
        <v>175</v>
      </c>
      <c r="AT94" s="23" t="s">
        <v>170</v>
      </c>
      <c r="AU94" s="23" t="s">
        <v>81</v>
      </c>
      <c r="AY94" s="23" t="s">
        <v>168</v>
      </c>
      <c r="BE94" s="202">
        <f>IF(N94="základní",J94,0)</f>
        <v>0</v>
      </c>
      <c r="BF94" s="202">
        <f>IF(N94="snížená",J94,0)</f>
        <v>0</v>
      </c>
      <c r="BG94" s="202">
        <f>IF(N94="zákl. přenesená",J94,0)</f>
        <v>0</v>
      </c>
      <c r="BH94" s="202">
        <f>IF(N94="sníž. přenesená",J94,0)</f>
        <v>0</v>
      </c>
      <c r="BI94" s="202">
        <f>IF(N94="nulová",J94,0)</f>
        <v>0</v>
      </c>
      <c r="BJ94" s="23" t="s">
        <v>79</v>
      </c>
      <c r="BK94" s="202">
        <f>ROUND(I94*H94,2)</f>
        <v>0</v>
      </c>
      <c r="BL94" s="23" t="s">
        <v>175</v>
      </c>
      <c r="BM94" s="23" t="s">
        <v>1441</v>
      </c>
    </row>
    <row r="95" spans="2:65" s="1" customFormat="1" ht="135">
      <c r="B95" s="40"/>
      <c r="C95" s="62"/>
      <c r="D95" s="203" t="s">
        <v>177</v>
      </c>
      <c r="E95" s="62"/>
      <c r="F95" s="204" t="s">
        <v>1432</v>
      </c>
      <c r="G95" s="62"/>
      <c r="H95" s="62"/>
      <c r="I95" s="162"/>
      <c r="J95" s="62"/>
      <c r="K95" s="62"/>
      <c r="L95" s="60"/>
      <c r="M95" s="205"/>
      <c r="N95" s="41"/>
      <c r="O95" s="41"/>
      <c r="P95" s="41"/>
      <c r="Q95" s="41"/>
      <c r="R95" s="41"/>
      <c r="S95" s="41"/>
      <c r="T95" s="77"/>
      <c r="AT95" s="23" t="s">
        <v>177</v>
      </c>
      <c r="AU95" s="23" t="s">
        <v>81</v>
      </c>
    </row>
    <row r="96" spans="2:65" s="1" customFormat="1" ht="25.5" customHeight="1">
      <c r="B96" s="40"/>
      <c r="C96" s="191" t="s">
        <v>208</v>
      </c>
      <c r="D96" s="191" t="s">
        <v>170</v>
      </c>
      <c r="E96" s="192" t="s">
        <v>1442</v>
      </c>
      <c r="F96" s="193" t="s">
        <v>1443</v>
      </c>
      <c r="G96" s="194" t="s">
        <v>173</v>
      </c>
      <c r="H96" s="195">
        <v>0.3</v>
      </c>
      <c r="I96" s="196"/>
      <c r="J96" s="197">
        <f>ROUND(I96*H96,2)</f>
        <v>0</v>
      </c>
      <c r="K96" s="193" t="s">
        <v>174</v>
      </c>
      <c r="L96" s="60"/>
      <c r="M96" s="198" t="s">
        <v>21</v>
      </c>
      <c r="N96" s="199" t="s">
        <v>42</v>
      </c>
      <c r="O96" s="41"/>
      <c r="P96" s="200">
        <f>O96*H96</f>
        <v>0</v>
      </c>
      <c r="Q96" s="200">
        <v>0</v>
      </c>
      <c r="R96" s="200">
        <f>Q96*H96</f>
        <v>0</v>
      </c>
      <c r="S96" s="200">
        <v>0</v>
      </c>
      <c r="T96" s="201">
        <f>S96*H96</f>
        <v>0</v>
      </c>
      <c r="AR96" s="23" t="s">
        <v>175</v>
      </c>
      <c r="AT96" s="23" t="s">
        <v>170</v>
      </c>
      <c r="AU96" s="23" t="s">
        <v>81</v>
      </c>
      <c r="AY96" s="23" t="s">
        <v>168</v>
      </c>
      <c r="BE96" s="202">
        <f>IF(N96="základní",J96,0)</f>
        <v>0</v>
      </c>
      <c r="BF96" s="202">
        <f>IF(N96="snížená",J96,0)</f>
        <v>0</v>
      </c>
      <c r="BG96" s="202">
        <f>IF(N96="zákl. přenesená",J96,0)</f>
        <v>0</v>
      </c>
      <c r="BH96" s="202">
        <f>IF(N96="sníž. přenesená",J96,0)</f>
        <v>0</v>
      </c>
      <c r="BI96" s="202">
        <f>IF(N96="nulová",J96,0)</f>
        <v>0</v>
      </c>
      <c r="BJ96" s="23" t="s">
        <v>79</v>
      </c>
      <c r="BK96" s="202">
        <f>ROUND(I96*H96,2)</f>
        <v>0</v>
      </c>
      <c r="BL96" s="23" t="s">
        <v>175</v>
      </c>
      <c r="BM96" s="23" t="s">
        <v>1444</v>
      </c>
    </row>
    <row r="97" spans="2:65" s="1" customFormat="1" ht="81">
      <c r="B97" s="40"/>
      <c r="C97" s="62"/>
      <c r="D97" s="203" t="s">
        <v>177</v>
      </c>
      <c r="E97" s="62"/>
      <c r="F97" s="204" t="s">
        <v>1445</v>
      </c>
      <c r="G97" s="62"/>
      <c r="H97" s="62"/>
      <c r="I97" s="162"/>
      <c r="J97" s="62"/>
      <c r="K97" s="62"/>
      <c r="L97" s="60"/>
      <c r="M97" s="205"/>
      <c r="N97" s="41"/>
      <c r="O97" s="41"/>
      <c r="P97" s="41"/>
      <c r="Q97" s="41"/>
      <c r="R97" s="41"/>
      <c r="S97" s="41"/>
      <c r="T97" s="77"/>
      <c r="AT97" s="23" t="s">
        <v>177</v>
      </c>
      <c r="AU97" s="23" t="s">
        <v>81</v>
      </c>
    </row>
    <row r="98" spans="2:65" s="1" customFormat="1" ht="25.5" customHeight="1">
      <c r="B98" s="40"/>
      <c r="C98" s="191" t="s">
        <v>212</v>
      </c>
      <c r="D98" s="191" t="s">
        <v>170</v>
      </c>
      <c r="E98" s="192" t="s">
        <v>1446</v>
      </c>
      <c r="F98" s="193" t="s">
        <v>1447</v>
      </c>
      <c r="G98" s="194" t="s">
        <v>173</v>
      </c>
      <c r="H98" s="195">
        <v>0.3</v>
      </c>
      <c r="I98" s="196"/>
      <c r="J98" s="197">
        <f>ROUND(I98*H98,2)</f>
        <v>0</v>
      </c>
      <c r="K98" s="193" t="s">
        <v>174</v>
      </c>
      <c r="L98" s="60"/>
      <c r="M98" s="198" t="s">
        <v>21</v>
      </c>
      <c r="N98" s="199" t="s">
        <v>42</v>
      </c>
      <c r="O98" s="41"/>
      <c r="P98" s="200">
        <f>O98*H98</f>
        <v>0</v>
      </c>
      <c r="Q98" s="200">
        <v>0</v>
      </c>
      <c r="R98" s="200">
        <f>Q98*H98</f>
        <v>0</v>
      </c>
      <c r="S98" s="200">
        <v>0</v>
      </c>
      <c r="T98" s="201">
        <f>S98*H98</f>
        <v>0</v>
      </c>
      <c r="AR98" s="23" t="s">
        <v>175</v>
      </c>
      <c r="AT98" s="23" t="s">
        <v>170</v>
      </c>
      <c r="AU98" s="23" t="s">
        <v>81</v>
      </c>
      <c r="AY98" s="23" t="s">
        <v>168</v>
      </c>
      <c r="BE98" s="202">
        <f>IF(N98="základní",J98,0)</f>
        <v>0</v>
      </c>
      <c r="BF98" s="202">
        <f>IF(N98="snížená",J98,0)</f>
        <v>0</v>
      </c>
      <c r="BG98" s="202">
        <f>IF(N98="zákl. přenesená",J98,0)</f>
        <v>0</v>
      </c>
      <c r="BH98" s="202">
        <f>IF(N98="sníž. přenesená",J98,0)</f>
        <v>0</v>
      </c>
      <c r="BI98" s="202">
        <f>IF(N98="nulová",J98,0)</f>
        <v>0</v>
      </c>
      <c r="BJ98" s="23" t="s">
        <v>79</v>
      </c>
      <c r="BK98" s="202">
        <f>ROUND(I98*H98,2)</f>
        <v>0</v>
      </c>
      <c r="BL98" s="23" t="s">
        <v>175</v>
      </c>
      <c r="BM98" s="23" t="s">
        <v>1448</v>
      </c>
    </row>
    <row r="99" spans="2:65" s="1" customFormat="1" ht="81">
      <c r="B99" s="40"/>
      <c r="C99" s="62"/>
      <c r="D99" s="203" t="s">
        <v>177</v>
      </c>
      <c r="E99" s="62"/>
      <c r="F99" s="204" t="s">
        <v>1449</v>
      </c>
      <c r="G99" s="62"/>
      <c r="H99" s="62"/>
      <c r="I99" s="162"/>
      <c r="J99" s="62"/>
      <c r="K99" s="62"/>
      <c r="L99" s="60"/>
      <c r="M99" s="205"/>
      <c r="N99" s="41"/>
      <c r="O99" s="41"/>
      <c r="P99" s="41"/>
      <c r="Q99" s="41"/>
      <c r="R99" s="41"/>
      <c r="S99" s="41"/>
      <c r="T99" s="77"/>
      <c r="AT99" s="23" t="s">
        <v>177</v>
      </c>
      <c r="AU99" s="23" t="s">
        <v>81</v>
      </c>
    </row>
    <row r="100" spans="2:65" s="1" customFormat="1" ht="25.5" customHeight="1">
      <c r="B100" s="40"/>
      <c r="C100" s="191" t="s">
        <v>217</v>
      </c>
      <c r="D100" s="191" t="s">
        <v>170</v>
      </c>
      <c r="E100" s="192" t="s">
        <v>233</v>
      </c>
      <c r="F100" s="193" t="s">
        <v>234</v>
      </c>
      <c r="G100" s="194" t="s">
        <v>235</v>
      </c>
      <c r="H100" s="195">
        <v>28.3</v>
      </c>
      <c r="I100" s="196"/>
      <c r="J100" s="197">
        <f>ROUND(I100*H100,2)</f>
        <v>0</v>
      </c>
      <c r="K100" s="193" t="s">
        <v>174</v>
      </c>
      <c r="L100" s="60"/>
      <c r="M100" s="198" t="s">
        <v>21</v>
      </c>
      <c r="N100" s="199" t="s">
        <v>42</v>
      </c>
      <c r="O100" s="41"/>
      <c r="P100" s="200">
        <f>O100*H100</f>
        <v>0</v>
      </c>
      <c r="Q100" s="200">
        <v>0</v>
      </c>
      <c r="R100" s="200">
        <f>Q100*H100</f>
        <v>0</v>
      </c>
      <c r="S100" s="200">
        <v>0</v>
      </c>
      <c r="T100" s="201">
        <f>S100*H100</f>
        <v>0</v>
      </c>
      <c r="AR100" s="23" t="s">
        <v>175</v>
      </c>
      <c r="AT100" s="23" t="s">
        <v>170</v>
      </c>
      <c r="AU100" s="23" t="s">
        <v>81</v>
      </c>
      <c r="AY100" s="23" t="s">
        <v>168</v>
      </c>
      <c r="BE100" s="202">
        <f>IF(N100="základní",J100,0)</f>
        <v>0</v>
      </c>
      <c r="BF100" s="202">
        <f>IF(N100="snížená",J100,0)</f>
        <v>0</v>
      </c>
      <c r="BG100" s="202">
        <f>IF(N100="zákl. přenesená",J100,0)</f>
        <v>0</v>
      </c>
      <c r="BH100" s="202">
        <f>IF(N100="sníž. přenesená",J100,0)</f>
        <v>0</v>
      </c>
      <c r="BI100" s="202">
        <f>IF(N100="nulová",J100,0)</f>
        <v>0</v>
      </c>
      <c r="BJ100" s="23" t="s">
        <v>79</v>
      </c>
      <c r="BK100" s="202">
        <f>ROUND(I100*H100,2)</f>
        <v>0</v>
      </c>
      <c r="BL100" s="23" t="s">
        <v>175</v>
      </c>
      <c r="BM100" s="23" t="s">
        <v>1450</v>
      </c>
    </row>
    <row r="101" spans="2:65" s="1" customFormat="1" ht="27">
      <c r="B101" s="40"/>
      <c r="C101" s="62"/>
      <c r="D101" s="203" t="s">
        <v>177</v>
      </c>
      <c r="E101" s="62"/>
      <c r="F101" s="204" t="s">
        <v>237</v>
      </c>
      <c r="G101" s="62"/>
      <c r="H101" s="62"/>
      <c r="I101" s="162"/>
      <c r="J101" s="62"/>
      <c r="K101" s="62"/>
      <c r="L101" s="60"/>
      <c r="M101" s="205"/>
      <c r="N101" s="41"/>
      <c r="O101" s="41"/>
      <c r="P101" s="41"/>
      <c r="Q101" s="41"/>
      <c r="R101" s="41"/>
      <c r="S101" s="41"/>
      <c r="T101" s="77"/>
      <c r="AT101" s="23" t="s">
        <v>177</v>
      </c>
      <c r="AU101" s="23" t="s">
        <v>81</v>
      </c>
    </row>
    <row r="102" spans="2:65" s="11" customFormat="1" ht="13.5">
      <c r="B102" s="206"/>
      <c r="C102" s="207"/>
      <c r="D102" s="203" t="s">
        <v>182</v>
      </c>
      <c r="E102" s="208" t="s">
        <v>21</v>
      </c>
      <c r="F102" s="209" t="s">
        <v>1451</v>
      </c>
      <c r="G102" s="207"/>
      <c r="H102" s="210">
        <v>28.3</v>
      </c>
      <c r="I102" s="211"/>
      <c r="J102" s="207"/>
      <c r="K102" s="207"/>
      <c r="L102" s="212"/>
      <c r="M102" s="213"/>
      <c r="N102" s="214"/>
      <c r="O102" s="214"/>
      <c r="P102" s="214"/>
      <c r="Q102" s="214"/>
      <c r="R102" s="214"/>
      <c r="S102" s="214"/>
      <c r="T102" s="215"/>
      <c r="AT102" s="216" t="s">
        <v>182</v>
      </c>
      <c r="AU102" s="216" t="s">
        <v>81</v>
      </c>
      <c r="AV102" s="11" t="s">
        <v>81</v>
      </c>
      <c r="AW102" s="11" t="s">
        <v>34</v>
      </c>
      <c r="AX102" s="11" t="s">
        <v>71</v>
      </c>
      <c r="AY102" s="216" t="s">
        <v>168</v>
      </c>
    </row>
    <row r="103" spans="2:65" s="12" customFormat="1" ht="13.5">
      <c r="B103" s="217"/>
      <c r="C103" s="218"/>
      <c r="D103" s="203" t="s">
        <v>182</v>
      </c>
      <c r="E103" s="219" t="s">
        <v>21</v>
      </c>
      <c r="F103" s="220" t="s">
        <v>184</v>
      </c>
      <c r="G103" s="218"/>
      <c r="H103" s="221">
        <v>28.3</v>
      </c>
      <c r="I103" s="222"/>
      <c r="J103" s="218"/>
      <c r="K103" s="218"/>
      <c r="L103" s="223"/>
      <c r="M103" s="224"/>
      <c r="N103" s="225"/>
      <c r="O103" s="225"/>
      <c r="P103" s="225"/>
      <c r="Q103" s="225"/>
      <c r="R103" s="225"/>
      <c r="S103" s="225"/>
      <c r="T103" s="226"/>
      <c r="AT103" s="227" t="s">
        <v>182</v>
      </c>
      <c r="AU103" s="227" t="s">
        <v>81</v>
      </c>
      <c r="AV103" s="12" t="s">
        <v>175</v>
      </c>
      <c r="AW103" s="12" t="s">
        <v>34</v>
      </c>
      <c r="AX103" s="12" t="s">
        <v>79</v>
      </c>
      <c r="AY103" s="227" t="s">
        <v>168</v>
      </c>
    </row>
    <row r="104" spans="2:65" s="1" customFormat="1" ht="25.5" customHeight="1">
      <c r="B104" s="40"/>
      <c r="C104" s="191" t="s">
        <v>222</v>
      </c>
      <c r="D104" s="191" t="s">
        <v>170</v>
      </c>
      <c r="E104" s="192" t="s">
        <v>1452</v>
      </c>
      <c r="F104" s="193" t="s">
        <v>1453</v>
      </c>
      <c r="G104" s="194" t="s">
        <v>173</v>
      </c>
      <c r="H104" s="195">
        <v>3.3</v>
      </c>
      <c r="I104" s="196"/>
      <c r="J104" s="197">
        <f>ROUND(I104*H104,2)</f>
        <v>0</v>
      </c>
      <c r="K104" s="193" t="s">
        <v>174</v>
      </c>
      <c r="L104" s="60"/>
      <c r="M104" s="198" t="s">
        <v>21</v>
      </c>
      <c r="N104" s="199" t="s">
        <v>42</v>
      </c>
      <c r="O104" s="41"/>
      <c r="P104" s="200">
        <f>O104*H104</f>
        <v>0</v>
      </c>
      <c r="Q104" s="200">
        <v>0</v>
      </c>
      <c r="R104" s="200">
        <f>Q104*H104</f>
        <v>0</v>
      </c>
      <c r="S104" s="200">
        <v>0</v>
      </c>
      <c r="T104" s="201">
        <f>S104*H104</f>
        <v>0</v>
      </c>
      <c r="AR104" s="23" t="s">
        <v>175</v>
      </c>
      <c r="AT104" s="23" t="s">
        <v>170</v>
      </c>
      <c r="AU104" s="23" t="s">
        <v>81</v>
      </c>
      <c r="AY104" s="23" t="s">
        <v>168</v>
      </c>
      <c r="BE104" s="202">
        <f>IF(N104="základní",J104,0)</f>
        <v>0</v>
      </c>
      <c r="BF104" s="202">
        <f>IF(N104="snížená",J104,0)</f>
        <v>0</v>
      </c>
      <c r="BG104" s="202">
        <f>IF(N104="zákl. přenesená",J104,0)</f>
        <v>0</v>
      </c>
      <c r="BH104" s="202">
        <f>IF(N104="sníž. přenesená",J104,0)</f>
        <v>0</v>
      </c>
      <c r="BI104" s="202">
        <f>IF(N104="nulová",J104,0)</f>
        <v>0</v>
      </c>
      <c r="BJ104" s="23" t="s">
        <v>79</v>
      </c>
      <c r="BK104" s="202">
        <f>ROUND(I104*H104,2)</f>
        <v>0</v>
      </c>
      <c r="BL104" s="23" t="s">
        <v>175</v>
      </c>
      <c r="BM104" s="23" t="s">
        <v>1454</v>
      </c>
    </row>
    <row r="105" spans="2:65" s="1" customFormat="1" ht="81">
      <c r="B105" s="40"/>
      <c r="C105" s="62"/>
      <c r="D105" s="203" t="s">
        <v>177</v>
      </c>
      <c r="E105" s="62"/>
      <c r="F105" s="204" t="s">
        <v>1455</v>
      </c>
      <c r="G105" s="62"/>
      <c r="H105" s="62"/>
      <c r="I105" s="162"/>
      <c r="J105" s="62"/>
      <c r="K105" s="62"/>
      <c r="L105" s="60"/>
      <c r="M105" s="205"/>
      <c r="N105" s="41"/>
      <c r="O105" s="41"/>
      <c r="P105" s="41"/>
      <c r="Q105" s="41"/>
      <c r="R105" s="41"/>
      <c r="S105" s="41"/>
      <c r="T105" s="77"/>
      <c r="AT105" s="23" t="s">
        <v>177</v>
      </c>
      <c r="AU105" s="23" t="s">
        <v>81</v>
      </c>
    </row>
    <row r="106" spans="2:65" s="11" customFormat="1" ht="13.5">
      <c r="B106" s="206"/>
      <c r="C106" s="207"/>
      <c r="D106" s="203" t="s">
        <v>182</v>
      </c>
      <c r="E106" s="208" t="s">
        <v>21</v>
      </c>
      <c r="F106" s="209" t="s">
        <v>1456</v>
      </c>
      <c r="G106" s="207"/>
      <c r="H106" s="210">
        <v>3.3</v>
      </c>
      <c r="I106" s="211"/>
      <c r="J106" s="207"/>
      <c r="K106" s="207"/>
      <c r="L106" s="212"/>
      <c r="M106" s="213"/>
      <c r="N106" s="214"/>
      <c r="O106" s="214"/>
      <c r="P106" s="214"/>
      <c r="Q106" s="214"/>
      <c r="R106" s="214"/>
      <c r="S106" s="214"/>
      <c r="T106" s="215"/>
      <c r="AT106" s="216" t="s">
        <v>182</v>
      </c>
      <c r="AU106" s="216" t="s">
        <v>81</v>
      </c>
      <c r="AV106" s="11" t="s">
        <v>81</v>
      </c>
      <c r="AW106" s="11" t="s">
        <v>34</v>
      </c>
      <c r="AX106" s="11" t="s">
        <v>71</v>
      </c>
      <c r="AY106" s="216" t="s">
        <v>168</v>
      </c>
    </row>
    <row r="107" spans="2:65" s="12" customFormat="1" ht="13.5">
      <c r="B107" s="217"/>
      <c r="C107" s="218"/>
      <c r="D107" s="203" t="s">
        <v>182</v>
      </c>
      <c r="E107" s="219" t="s">
        <v>21</v>
      </c>
      <c r="F107" s="220" t="s">
        <v>184</v>
      </c>
      <c r="G107" s="218"/>
      <c r="H107" s="221">
        <v>3.3</v>
      </c>
      <c r="I107" s="222"/>
      <c r="J107" s="218"/>
      <c r="K107" s="218"/>
      <c r="L107" s="223"/>
      <c r="M107" s="224"/>
      <c r="N107" s="225"/>
      <c r="O107" s="225"/>
      <c r="P107" s="225"/>
      <c r="Q107" s="225"/>
      <c r="R107" s="225"/>
      <c r="S107" s="225"/>
      <c r="T107" s="226"/>
      <c r="AT107" s="227" t="s">
        <v>182</v>
      </c>
      <c r="AU107" s="227" t="s">
        <v>81</v>
      </c>
      <c r="AV107" s="12" t="s">
        <v>175</v>
      </c>
      <c r="AW107" s="12" t="s">
        <v>34</v>
      </c>
      <c r="AX107" s="12" t="s">
        <v>79</v>
      </c>
      <c r="AY107" s="227" t="s">
        <v>168</v>
      </c>
    </row>
    <row r="108" spans="2:65" s="1" customFormat="1" ht="16.5" customHeight="1">
      <c r="B108" s="40"/>
      <c r="C108" s="228" t="s">
        <v>227</v>
      </c>
      <c r="D108" s="228" t="s">
        <v>260</v>
      </c>
      <c r="E108" s="229" t="s">
        <v>1457</v>
      </c>
      <c r="F108" s="230" t="s">
        <v>1458</v>
      </c>
      <c r="G108" s="231" t="s">
        <v>205</v>
      </c>
      <c r="H108" s="232">
        <v>0.29399999999999998</v>
      </c>
      <c r="I108" s="233"/>
      <c r="J108" s="234">
        <f>ROUND(I108*H108,2)</f>
        <v>0</v>
      </c>
      <c r="K108" s="230" t="s">
        <v>21</v>
      </c>
      <c r="L108" s="235"/>
      <c r="M108" s="236" t="s">
        <v>21</v>
      </c>
      <c r="N108" s="237" t="s">
        <v>42</v>
      </c>
      <c r="O108" s="41"/>
      <c r="P108" s="200">
        <f>O108*H108</f>
        <v>0</v>
      </c>
      <c r="Q108" s="200">
        <v>1</v>
      </c>
      <c r="R108" s="200">
        <f>Q108*H108</f>
        <v>0.29399999999999998</v>
      </c>
      <c r="S108" s="200">
        <v>0</v>
      </c>
      <c r="T108" s="201">
        <f>S108*H108</f>
        <v>0</v>
      </c>
      <c r="AR108" s="23" t="s">
        <v>208</v>
      </c>
      <c r="AT108" s="23" t="s">
        <v>260</v>
      </c>
      <c r="AU108" s="23" t="s">
        <v>81</v>
      </c>
      <c r="AY108" s="23" t="s">
        <v>168</v>
      </c>
      <c r="BE108" s="202">
        <f>IF(N108="základní",J108,0)</f>
        <v>0</v>
      </c>
      <c r="BF108" s="202">
        <f>IF(N108="snížená",J108,0)</f>
        <v>0</v>
      </c>
      <c r="BG108" s="202">
        <f>IF(N108="zákl. přenesená",J108,0)</f>
        <v>0</v>
      </c>
      <c r="BH108" s="202">
        <f>IF(N108="sníž. přenesená",J108,0)</f>
        <v>0</v>
      </c>
      <c r="BI108" s="202">
        <f>IF(N108="nulová",J108,0)</f>
        <v>0</v>
      </c>
      <c r="BJ108" s="23" t="s">
        <v>79</v>
      </c>
      <c r="BK108" s="202">
        <f>ROUND(I108*H108,2)</f>
        <v>0</v>
      </c>
      <c r="BL108" s="23" t="s">
        <v>175</v>
      </c>
      <c r="BM108" s="23" t="s">
        <v>1459</v>
      </c>
    </row>
    <row r="109" spans="2:65" s="11" customFormat="1" ht="13.5">
      <c r="B109" s="206"/>
      <c r="C109" s="207"/>
      <c r="D109" s="203" t="s">
        <v>182</v>
      </c>
      <c r="E109" s="208" t="s">
        <v>21</v>
      </c>
      <c r="F109" s="209" t="s">
        <v>1460</v>
      </c>
      <c r="G109" s="207"/>
      <c r="H109" s="210">
        <v>0.7</v>
      </c>
      <c r="I109" s="211"/>
      <c r="J109" s="207"/>
      <c r="K109" s="207"/>
      <c r="L109" s="212"/>
      <c r="M109" s="213"/>
      <c r="N109" s="214"/>
      <c r="O109" s="214"/>
      <c r="P109" s="214"/>
      <c r="Q109" s="214"/>
      <c r="R109" s="214"/>
      <c r="S109" s="214"/>
      <c r="T109" s="215"/>
      <c r="AT109" s="216" t="s">
        <v>182</v>
      </c>
      <c r="AU109" s="216" t="s">
        <v>81</v>
      </c>
      <c r="AV109" s="11" t="s">
        <v>81</v>
      </c>
      <c r="AW109" s="11" t="s">
        <v>34</v>
      </c>
      <c r="AX109" s="11" t="s">
        <v>71</v>
      </c>
      <c r="AY109" s="216" t="s">
        <v>168</v>
      </c>
    </row>
    <row r="110" spans="2:65" s="12" customFormat="1" ht="13.5">
      <c r="B110" s="217"/>
      <c r="C110" s="218"/>
      <c r="D110" s="203" t="s">
        <v>182</v>
      </c>
      <c r="E110" s="219" t="s">
        <v>21</v>
      </c>
      <c r="F110" s="220" t="s">
        <v>184</v>
      </c>
      <c r="G110" s="218"/>
      <c r="H110" s="221">
        <v>0.7</v>
      </c>
      <c r="I110" s="222"/>
      <c r="J110" s="218"/>
      <c r="K110" s="218"/>
      <c r="L110" s="223"/>
      <c r="M110" s="224"/>
      <c r="N110" s="225"/>
      <c r="O110" s="225"/>
      <c r="P110" s="225"/>
      <c r="Q110" s="225"/>
      <c r="R110" s="225"/>
      <c r="S110" s="225"/>
      <c r="T110" s="226"/>
      <c r="AT110" s="227" t="s">
        <v>182</v>
      </c>
      <c r="AU110" s="227" t="s">
        <v>81</v>
      </c>
      <c r="AV110" s="12" t="s">
        <v>175</v>
      </c>
      <c r="AW110" s="12" t="s">
        <v>34</v>
      </c>
      <c r="AX110" s="12" t="s">
        <v>79</v>
      </c>
      <c r="AY110" s="227" t="s">
        <v>168</v>
      </c>
    </row>
    <row r="111" spans="2:65" s="11" customFormat="1" ht="13.5">
      <c r="B111" s="206"/>
      <c r="C111" s="207"/>
      <c r="D111" s="203" t="s">
        <v>182</v>
      </c>
      <c r="E111" s="207"/>
      <c r="F111" s="209" t="s">
        <v>1461</v>
      </c>
      <c r="G111" s="207"/>
      <c r="H111" s="210">
        <v>0.29399999999999998</v>
      </c>
      <c r="I111" s="211"/>
      <c r="J111" s="207"/>
      <c r="K111" s="207"/>
      <c r="L111" s="212"/>
      <c r="M111" s="213"/>
      <c r="N111" s="214"/>
      <c r="O111" s="214"/>
      <c r="P111" s="214"/>
      <c r="Q111" s="214"/>
      <c r="R111" s="214"/>
      <c r="S111" s="214"/>
      <c r="T111" s="215"/>
      <c r="AT111" s="216" t="s">
        <v>182</v>
      </c>
      <c r="AU111" s="216" t="s">
        <v>81</v>
      </c>
      <c r="AV111" s="11" t="s">
        <v>81</v>
      </c>
      <c r="AW111" s="11" t="s">
        <v>6</v>
      </c>
      <c r="AX111" s="11" t="s">
        <v>79</v>
      </c>
      <c r="AY111" s="216" t="s">
        <v>168</v>
      </c>
    </row>
    <row r="112" spans="2:65" s="1" customFormat="1" ht="25.5" customHeight="1">
      <c r="B112" s="40"/>
      <c r="C112" s="191" t="s">
        <v>232</v>
      </c>
      <c r="D112" s="191" t="s">
        <v>170</v>
      </c>
      <c r="E112" s="192" t="s">
        <v>1462</v>
      </c>
      <c r="F112" s="193" t="s">
        <v>1463</v>
      </c>
      <c r="G112" s="194" t="s">
        <v>173</v>
      </c>
      <c r="H112" s="195">
        <v>89</v>
      </c>
      <c r="I112" s="196"/>
      <c r="J112" s="197">
        <f>ROUND(I112*H112,2)</f>
        <v>0</v>
      </c>
      <c r="K112" s="193" t="s">
        <v>21</v>
      </c>
      <c r="L112" s="60"/>
      <c r="M112" s="198" t="s">
        <v>21</v>
      </c>
      <c r="N112" s="199" t="s">
        <v>42</v>
      </c>
      <c r="O112" s="41"/>
      <c r="P112" s="200">
        <f>O112*H112</f>
        <v>0</v>
      </c>
      <c r="Q112" s="200">
        <v>0</v>
      </c>
      <c r="R112" s="200">
        <f>Q112*H112</f>
        <v>0</v>
      </c>
      <c r="S112" s="200">
        <v>0</v>
      </c>
      <c r="T112" s="201">
        <f>S112*H112</f>
        <v>0</v>
      </c>
      <c r="AR112" s="23" t="s">
        <v>175</v>
      </c>
      <c r="AT112" s="23" t="s">
        <v>170</v>
      </c>
      <c r="AU112" s="23" t="s">
        <v>81</v>
      </c>
      <c r="AY112" s="23" t="s">
        <v>168</v>
      </c>
      <c r="BE112" s="202">
        <f>IF(N112="základní",J112,0)</f>
        <v>0</v>
      </c>
      <c r="BF112" s="202">
        <f>IF(N112="snížená",J112,0)</f>
        <v>0</v>
      </c>
      <c r="BG112" s="202">
        <f>IF(N112="zákl. přenesená",J112,0)</f>
        <v>0</v>
      </c>
      <c r="BH112" s="202">
        <f>IF(N112="sníž. přenesená",J112,0)</f>
        <v>0</v>
      </c>
      <c r="BI112" s="202">
        <f>IF(N112="nulová",J112,0)</f>
        <v>0</v>
      </c>
      <c r="BJ112" s="23" t="s">
        <v>79</v>
      </c>
      <c r="BK112" s="202">
        <f>ROUND(I112*H112,2)</f>
        <v>0</v>
      </c>
      <c r="BL112" s="23" t="s">
        <v>175</v>
      </c>
      <c r="BM112" s="23" t="s">
        <v>1464</v>
      </c>
    </row>
    <row r="113" spans="2:65" s="1" customFormat="1" ht="121.5">
      <c r="B113" s="40"/>
      <c r="C113" s="62"/>
      <c r="D113" s="203" t="s">
        <v>177</v>
      </c>
      <c r="E113" s="62"/>
      <c r="F113" s="204" t="s">
        <v>1465</v>
      </c>
      <c r="G113" s="62"/>
      <c r="H113" s="62"/>
      <c r="I113" s="162"/>
      <c r="J113" s="62"/>
      <c r="K113" s="62"/>
      <c r="L113" s="60"/>
      <c r="M113" s="205"/>
      <c r="N113" s="41"/>
      <c r="O113" s="41"/>
      <c r="P113" s="41"/>
      <c r="Q113" s="41"/>
      <c r="R113" s="41"/>
      <c r="S113" s="41"/>
      <c r="T113" s="77"/>
      <c r="AT113" s="23" t="s">
        <v>177</v>
      </c>
      <c r="AU113" s="23" t="s">
        <v>81</v>
      </c>
    </row>
    <row r="114" spans="2:65" s="1" customFormat="1" ht="16.5" customHeight="1">
      <c r="B114" s="40"/>
      <c r="C114" s="228" t="s">
        <v>239</v>
      </c>
      <c r="D114" s="228" t="s">
        <v>260</v>
      </c>
      <c r="E114" s="229" t="s">
        <v>778</v>
      </c>
      <c r="F114" s="230" t="s">
        <v>1466</v>
      </c>
      <c r="G114" s="231" t="s">
        <v>205</v>
      </c>
      <c r="H114" s="232">
        <v>61</v>
      </c>
      <c r="I114" s="233"/>
      <c r="J114" s="234">
        <f>ROUND(I114*H114,2)</f>
        <v>0</v>
      </c>
      <c r="K114" s="230" t="s">
        <v>21</v>
      </c>
      <c r="L114" s="235"/>
      <c r="M114" s="236" t="s">
        <v>21</v>
      </c>
      <c r="N114" s="237" t="s">
        <v>42</v>
      </c>
      <c r="O114" s="41"/>
      <c r="P114" s="200">
        <f>O114*H114</f>
        <v>0</v>
      </c>
      <c r="Q114" s="200">
        <v>0</v>
      </c>
      <c r="R114" s="200">
        <f>Q114*H114</f>
        <v>0</v>
      </c>
      <c r="S114" s="200">
        <v>0</v>
      </c>
      <c r="T114" s="201">
        <f>S114*H114</f>
        <v>0</v>
      </c>
      <c r="AR114" s="23" t="s">
        <v>208</v>
      </c>
      <c r="AT114" s="23" t="s">
        <v>260</v>
      </c>
      <c r="AU114" s="23" t="s">
        <v>81</v>
      </c>
      <c r="AY114" s="23" t="s">
        <v>168</v>
      </c>
      <c r="BE114" s="202">
        <f>IF(N114="základní",J114,0)</f>
        <v>0</v>
      </c>
      <c r="BF114" s="202">
        <f>IF(N114="snížená",J114,0)</f>
        <v>0</v>
      </c>
      <c r="BG114" s="202">
        <f>IF(N114="zákl. přenesená",J114,0)</f>
        <v>0</v>
      </c>
      <c r="BH114" s="202">
        <f>IF(N114="sníž. přenesená",J114,0)</f>
        <v>0</v>
      </c>
      <c r="BI114" s="202">
        <f>IF(N114="nulová",J114,0)</f>
        <v>0</v>
      </c>
      <c r="BJ114" s="23" t="s">
        <v>79</v>
      </c>
      <c r="BK114" s="202">
        <f>ROUND(I114*H114,2)</f>
        <v>0</v>
      </c>
      <c r="BL114" s="23" t="s">
        <v>175</v>
      </c>
      <c r="BM114" s="23" t="s">
        <v>1467</v>
      </c>
    </row>
    <row r="115" spans="2:65" s="1" customFormat="1" ht="25.5" customHeight="1">
      <c r="B115" s="40"/>
      <c r="C115" s="191" t="s">
        <v>10</v>
      </c>
      <c r="D115" s="191" t="s">
        <v>170</v>
      </c>
      <c r="E115" s="192" t="s">
        <v>1468</v>
      </c>
      <c r="F115" s="193" t="s">
        <v>1469</v>
      </c>
      <c r="G115" s="194" t="s">
        <v>173</v>
      </c>
      <c r="H115" s="195">
        <v>887</v>
      </c>
      <c r="I115" s="196"/>
      <c r="J115" s="197">
        <f>ROUND(I115*H115,2)</f>
        <v>0</v>
      </c>
      <c r="K115" s="193" t="s">
        <v>174</v>
      </c>
      <c r="L115" s="60"/>
      <c r="M115" s="198" t="s">
        <v>21</v>
      </c>
      <c r="N115" s="199" t="s">
        <v>42</v>
      </c>
      <c r="O115" s="41"/>
      <c r="P115" s="200">
        <f>O115*H115</f>
        <v>0</v>
      </c>
      <c r="Q115" s="200">
        <v>0</v>
      </c>
      <c r="R115" s="200">
        <f>Q115*H115</f>
        <v>0</v>
      </c>
      <c r="S115" s="200">
        <v>0</v>
      </c>
      <c r="T115" s="201">
        <f>S115*H115</f>
        <v>0</v>
      </c>
      <c r="AR115" s="23" t="s">
        <v>175</v>
      </c>
      <c r="AT115" s="23" t="s">
        <v>170</v>
      </c>
      <c r="AU115" s="23" t="s">
        <v>81</v>
      </c>
      <c r="AY115" s="23" t="s">
        <v>168</v>
      </c>
      <c r="BE115" s="202">
        <f>IF(N115="základní",J115,0)</f>
        <v>0</v>
      </c>
      <c r="BF115" s="202">
        <f>IF(N115="snížená",J115,0)</f>
        <v>0</v>
      </c>
      <c r="BG115" s="202">
        <f>IF(N115="zákl. přenesená",J115,0)</f>
        <v>0</v>
      </c>
      <c r="BH115" s="202">
        <f>IF(N115="sníž. přenesená",J115,0)</f>
        <v>0</v>
      </c>
      <c r="BI115" s="202">
        <f>IF(N115="nulová",J115,0)</f>
        <v>0</v>
      </c>
      <c r="BJ115" s="23" t="s">
        <v>79</v>
      </c>
      <c r="BK115" s="202">
        <f>ROUND(I115*H115,2)</f>
        <v>0</v>
      </c>
      <c r="BL115" s="23" t="s">
        <v>175</v>
      </c>
      <c r="BM115" s="23" t="s">
        <v>1470</v>
      </c>
    </row>
    <row r="116" spans="2:65" s="1" customFormat="1" ht="121.5">
      <c r="B116" s="40"/>
      <c r="C116" s="62"/>
      <c r="D116" s="203" t="s">
        <v>177</v>
      </c>
      <c r="E116" s="62"/>
      <c r="F116" s="204" t="s">
        <v>1471</v>
      </c>
      <c r="G116" s="62"/>
      <c r="H116" s="62"/>
      <c r="I116" s="162"/>
      <c r="J116" s="62"/>
      <c r="K116" s="62"/>
      <c r="L116" s="60"/>
      <c r="M116" s="205"/>
      <c r="N116" s="41"/>
      <c r="O116" s="41"/>
      <c r="P116" s="41"/>
      <c r="Q116" s="41"/>
      <c r="R116" s="41"/>
      <c r="S116" s="41"/>
      <c r="T116" s="77"/>
      <c r="AT116" s="23" t="s">
        <v>177</v>
      </c>
      <c r="AU116" s="23" t="s">
        <v>81</v>
      </c>
    </row>
    <row r="117" spans="2:65" s="1" customFormat="1" ht="25.5" customHeight="1">
      <c r="B117" s="40"/>
      <c r="C117" s="191" t="s">
        <v>427</v>
      </c>
      <c r="D117" s="191" t="s">
        <v>170</v>
      </c>
      <c r="E117" s="192" t="s">
        <v>1472</v>
      </c>
      <c r="F117" s="193" t="s">
        <v>1473</v>
      </c>
      <c r="G117" s="194" t="s">
        <v>173</v>
      </c>
      <c r="H117" s="195">
        <v>30</v>
      </c>
      <c r="I117" s="196"/>
      <c r="J117" s="197">
        <f>ROUND(I117*H117,2)</f>
        <v>0</v>
      </c>
      <c r="K117" s="193" t="s">
        <v>174</v>
      </c>
      <c r="L117" s="60"/>
      <c r="M117" s="198" t="s">
        <v>21</v>
      </c>
      <c r="N117" s="199" t="s">
        <v>42</v>
      </c>
      <c r="O117" s="41"/>
      <c r="P117" s="200">
        <f>O117*H117</f>
        <v>0</v>
      </c>
      <c r="Q117" s="200">
        <v>0</v>
      </c>
      <c r="R117" s="200">
        <f>Q117*H117</f>
        <v>0</v>
      </c>
      <c r="S117" s="200">
        <v>0</v>
      </c>
      <c r="T117" s="201">
        <f>S117*H117</f>
        <v>0</v>
      </c>
      <c r="AR117" s="23" t="s">
        <v>175</v>
      </c>
      <c r="AT117" s="23" t="s">
        <v>170</v>
      </c>
      <c r="AU117" s="23" t="s">
        <v>81</v>
      </c>
      <c r="AY117" s="23" t="s">
        <v>168</v>
      </c>
      <c r="BE117" s="202">
        <f>IF(N117="základní",J117,0)</f>
        <v>0</v>
      </c>
      <c r="BF117" s="202">
        <f>IF(N117="snížená",J117,0)</f>
        <v>0</v>
      </c>
      <c r="BG117" s="202">
        <f>IF(N117="zákl. přenesená",J117,0)</f>
        <v>0</v>
      </c>
      <c r="BH117" s="202">
        <f>IF(N117="sníž. přenesená",J117,0)</f>
        <v>0</v>
      </c>
      <c r="BI117" s="202">
        <f>IF(N117="nulová",J117,0)</f>
        <v>0</v>
      </c>
      <c r="BJ117" s="23" t="s">
        <v>79</v>
      </c>
      <c r="BK117" s="202">
        <f>ROUND(I117*H117,2)</f>
        <v>0</v>
      </c>
      <c r="BL117" s="23" t="s">
        <v>175</v>
      </c>
      <c r="BM117" s="23" t="s">
        <v>1474</v>
      </c>
    </row>
    <row r="118" spans="2:65" s="1" customFormat="1" ht="121.5">
      <c r="B118" s="40"/>
      <c r="C118" s="62"/>
      <c r="D118" s="203" t="s">
        <v>177</v>
      </c>
      <c r="E118" s="62"/>
      <c r="F118" s="204" t="s">
        <v>1471</v>
      </c>
      <c r="G118" s="62"/>
      <c r="H118" s="62"/>
      <c r="I118" s="162"/>
      <c r="J118" s="62"/>
      <c r="K118" s="62"/>
      <c r="L118" s="60"/>
      <c r="M118" s="205"/>
      <c r="N118" s="41"/>
      <c r="O118" s="41"/>
      <c r="P118" s="41"/>
      <c r="Q118" s="41"/>
      <c r="R118" s="41"/>
      <c r="S118" s="41"/>
      <c r="T118" s="77"/>
      <c r="AT118" s="23" t="s">
        <v>177</v>
      </c>
      <c r="AU118" s="23" t="s">
        <v>81</v>
      </c>
    </row>
    <row r="119" spans="2:65" s="1" customFormat="1" ht="16.5" customHeight="1">
      <c r="B119" s="40"/>
      <c r="C119" s="228" t="s">
        <v>254</v>
      </c>
      <c r="D119" s="228" t="s">
        <v>260</v>
      </c>
      <c r="E119" s="229" t="s">
        <v>1475</v>
      </c>
      <c r="F119" s="230" t="s">
        <v>1476</v>
      </c>
      <c r="G119" s="231" t="s">
        <v>850</v>
      </c>
      <c r="H119" s="232">
        <v>0.45</v>
      </c>
      <c r="I119" s="233"/>
      <c r="J119" s="234">
        <f>ROUND(I119*H119,2)</f>
        <v>0</v>
      </c>
      <c r="K119" s="230" t="s">
        <v>174</v>
      </c>
      <c r="L119" s="235"/>
      <c r="M119" s="236" t="s">
        <v>21</v>
      </c>
      <c r="N119" s="237" t="s">
        <v>42</v>
      </c>
      <c r="O119" s="41"/>
      <c r="P119" s="200">
        <f>O119*H119</f>
        <v>0</v>
      </c>
      <c r="Q119" s="200">
        <v>1E-3</v>
      </c>
      <c r="R119" s="200">
        <f>Q119*H119</f>
        <v>4.5000000000000004E-4</v>
      </c>
      <c r="S119" s="200">
        <v>0</v>
      </c>
      <c r="T119" s="201">
        <f>S119*H119</f>
        <v>0</v>
      </c>
      <c r="AR119" s="23" t="s">
        <v>208</v>
      </c>
      <c r="AT119" s="23" t="s">
        <v>260</v>
      </c>
      <c r="AU119" s="23" t="s">
        <v>81</v>
      </c>
      <c r="AY119" s="23" t="s">
        <v>168</v>
      </c>
      <c r="BE119" s="202">
        <f>IF(N119="základní",J119,0)</f>
        <v>0</v>
      </c>
      <c r="BF119" s="202">
        <f>IF(N119="snížená",J119,0)</f>
        <v>0</v>
      </c>
      <c r="BG119" s="202">
        <f>IF(N119="zákl. přenesená",J119,0)</f>
        <v>0</v>
      </c>
      <c r="BH119" s="202">
        <f>IF(N119="sníž. přenesená",J119,0)</f>
        <v>0</v>
      </c>
      <c r="BI119" s="202">
        <f>IF(N119="nulová",J119,0)</f>
        <v>0</v>
      </c>
      <c r="BJ119" s="23" t="s">
        <v>79</v>
      </c>
      <c r="BK119" s="202">
        <f>ROUND(I119*H119,2)</f>
        <v>0</v>
      </c>
      <c r="BL119" s="23" t="s">
        <v>175</v>
      </c>
      <c r="BM119" s="23" t="s">
        <v>1477</v>
      </c>
    </row>
    <row r="120" spans="2:65" s="11" customFormat="1" ht="13.5">
      <c r="B120" s="206"/>
      <c r="C120" s="207"/>
      <c r="D120" s="203" t="s">
        <v>182</v>
      </c>
      <c r="E120" s="207"/>
      <c r="F120" s="209" t="s">
        <v>1478</v>
      </c>
      <c r="G120" s="207"/>
      <c r="H120" s="210">
        <v>0.45</v>
      </c>
      <c r="I120" s="211"/>
      <c r="J120" s="207"/>
      <c r="K120" s="207"/>
      <c r="L120" s="212"/>
      <c r="M120" s="213"/>
      <c r="N120" s="214"/>
      <c r="O120" s="214"/>
      <c r="P120" s="214"/>
      <c r="Q120" s="214"/>
      <c r="R120" s="214"/>
      <c r="S120" s="214"/>
      <c r="T120" s="215"/>
      <c r="AT120" s="216" t="s">
        <v>182</v>
      </c>
      <c r="AU120" s="216" t="s">
        <v>81</v>
      </c>
      <c r="AV120" s="11" t="s">
        <v>81</v>
      </c>
      <c r="AW120" s="11" t="s">
        <v>6</v>
      </c>
      <c r="AX120" s="11" t="s">
        <v>79</v>
      </c>
      <c r="AY120" s="216" t="s">
        <v>168</v>
      </c>
    </row>
    <row r="121" spans="2:65" s="1" customFormat="1" ht="38.25" customHeight="1">
      <c r="B121" s="40"/>
      <c r="C121" s="191" t="s">
        <v>259</v>
      </c>
      <c r="D121" s="191" t="s">
        <v>170</v>
      </c>
      <c r="E121" s="192" t="s">
        <v>1479</v>
      </c>
      <c r="F121" s="193" t="s">
        <v>1480</v>
      </c>
      <c r="G121" s="194" t="s">
        <v>173</v>
      </c>
      <c r="H121" s="195">
        <v>168</v>
      </c>
      <c r="I121" s="196"/>
      <c r="J121" s="197">
        <f>ROUND(I121*H121,2)</f>
        <v>0</v>
      </c>
      <c r="K121" s="193" t="s">
        <v>174</v>
      </c>
      <c r="L121" s="60"/>
      <c r="M121" s="198" t="s">
        <v>21</v>
      </c>
      <c r="N121" s="199" t="s">
        <v>42</v>
      </c>
      <c r="O121" s="41"/>
      <c r="P121" s="200">
        <f>O121*H121</f>
        <v>0</v>
      </c>
      <c r="Q121" s="200">
        <v>8.0000000000000007E-5</v>
      </c>
      <c r="R121" s="200">
        <f>Q121*H121</f>
        <v>1.3440000000000001E-2</v>
      </c>
      <c r="S121" s="200">
        <v>0</v>
      </c>
      <c r="T121" s="201">
        <f>S121*H121</f>
        <v>0</v>
      </c>
      <c r="AR121" s="23" t="s">
        <v>175</v>
      </c>
      <c r="AT121" s="23" t="s">
        <v>170</v>
      </c>
      <c r="AU121" s="23" t="s">
        <v>81</v>
      </c>
      <c r="AY121" s="23" t="s">
        <v>168</v>
      </c>
      <c r="BE121" s="202">
        <f>IF(N121="základní",J121,0)</f>
        <v>0</v>
      </c>
      <c r="BF121" s="202">
        <f>IF(N121="snížená",J121,0)</f>
        <v>0</v>
      </c>
      <c r="BG121" s="202">
        <f>IF(N121="zákl. přenesená",J121,0)</f>
        <v>0</v>
      </c>
      <c r="BH121" s="202">
        <f>IF(N121="sníž. přenesená",J121,0)</f>
        <v>0</v>
      </c>
      <c r="BI121" s="202">
        <f>IF(N121="nulová",J121,0)</f>
        <v>0</v>
      </c>
      <c r="BJ121" s="23" t="s">
        <v>79</v>
      </c>
      <c r="BK121" s="202">
        <f>ROUND(I121*H121,2)</f>
        <v>0</v>
      </c>
      <c r="BL121" s="23" t="s">
        <v>175</v>
      </c>
      <c r="BM121" s="23" t="s">
        <v>1481</v>
      </c>
    </row>
    <row r="122" spans="2:65" s="1" customFormat="1" ht="121.5">
      <c r="B122" s="40"/>
      <c r="C122" s="62"/>
      <c r="D122" s="203" t="s">
        <v>177</v>
      </c>
      <c r="E122" s="62"/>
      <c r="F122" s="204" t="s">
        <v>1471</v>
      </c>
      <c r="G122" s="62"/>
      <c r="H122" s="62"/>
      <c r="I122" s="162"/>
      <c r="J122" s="62"/>
      <c r="K122" s="62"/>
      <c r="L122" s="60"/>
      <c r="M122" s="205"/>
      <c r="N122" s="41"/>
      <c r="O122" s="41"/>
      <c r="P122" s="41"/>
      <c r="Q122" s="41"/>
      <c r="R122" s="41"/>
      <c r="S122" s="41"/>
      <c r="T122" s="77"/>
      <c r="AT122" s="23" t="s">
        <v>177</v>
      </c>
      <c r="AU122" s="23" t="s">
        <v>81</v>
      </c>
    </row>
    <row r="123" spans="2:65" s="1" customFormat="1" ht="25.5" customHeight="1">
      <c r="B123" s="40"/>
      <c r="C123" s="191" t="s">
        <v>265</v>
      </c>
      <c r="D123" s="191" t="s">
        <v>170</v>
      </c>
      <c r="E123" s="192" t="s">
        <v>1482</v>
      </c>
      <c r="F123" s="193" t="s">
        <v>1483</v>
      </c>
      <c r="G123" s="194" t="s">
        <v>173</v>
      </c>
      <c r="H123" s="195">
        <v>25</v>
      </c>
      <c r="I123" s="196"/>
      <c r="J123" s="197">
        <f>ROUND(I123*H123,2)</f>
        <v>0</v>
      </c>
      <c r="K123" s="193" t="s">
        <v>174</v>
      </c>
      <c r="L123" s="60"/>
      <c r="M123" s="198" t="s">
        <v>21</v>
      </c>
      <c r="N123" s="199" t="s">
        <v>42</v>
      </c>
      <c r="O123" s="41"/>
      <c r="P123" s="200">
        <f>O123*H123</f>
        <v>0</v>
      </c>
      <c r="Q123" s="200">
        <v>8.0000000000000007E-5</v>
      </c>
      <c r="R123" s="200">
        <f>Q123*H123</f>
        <v>2E-3</v>
      </c>
      <c r="S123" s="200">
        <v>0</v>
      </c>
      <c r="T123" s="201">
        <f>S123*H123</f>
        <v>0</v>
      </c>
      <c r="AR123" s="23" t="s">
        <v>175</v>
      </c>
      <c r="AT123" s="23" t="s">
        <v>170</v>
      </c>
      <c r="AU123" s="23" t="s">
        <v>81</v>
      </c>
      <c r="AY123" s="23" t="s">
        <v>168</v>
      </c>
      <c r="BE123" s="202">
        <f>IF(N123="základní",J123,0)</f>
        <v>0</v>
      </c>
      <c r="BF123" s="202">
        <f>IF(N123="snížená",J123,0)</f>
        <v>0</v>
      </c>
      <c r="BG123" s="202">
        <f>IF(N123="zákl. přenesená",J123,0)</f>
        <v>0</v>
      </c>
      <c r="BH123" s="202">
        <f>IF(N123="sníž. přenesená",J123,0)</f>
        <v>0</v>
      </c>
      <c r="BI123" s="202">
        <f>IF(N123="nulová",J123,0)</f>
        <v>0</v>
      </c>
      <c r="BJ123" s="23" t="s">
        <v>79</v>
      </c>
      <c r="BK123" s="202">
        <f>ROUND(I123*H123,2)</f>
        <v>0</v>
      </c>
      <c r="BL123" s="23" t="s">
        <v>175</v>
      </c>
      <c r="BM123" s="23" t="s">
        <v>1484</v>
      </c>
    </row>
    <row r="124" spans="2:65" s="1" customFormat="1" ht="121.5">
      <c r="B124" s="40"/>
      <c r="C124" s="62"/>
      <c r="D124" s="203" t="s">
        <v>177</v>
      </c>
      <c r="E124" s="62"/>
      <c r="F124" s="204" t="s">
        <v>1471</v>
      </c>
      <c r="G124" s="62"/>
      <c r="H124" s="62"/>
      <c r="I124" s="162"/>
      <c r="J124" s="62"/>
      <c r="K124" s="62"/>
      <c r="L124" s="60"/>
      <c r="M124" s="205"/>
      <c r="N124" s="41"/>
      <c r="O124" s="41"/>
      <c r="P124" s="41"/>
      <c r="Q124" s="41"/>
      <c r="R124" s="41"/>
      <c r="S124" s="41"/>
      <c r="T124" s="77"/>
      <c r="AT124" s="23" t="s">
        <v>177</v>
      </c>
      <c r="AU124" s="23" t="s">
        <v>81</v>
      </c>
    </row>
    <row r="125" spans="2:65" s="1" customFormat="1" ht="16.5" customHeight="1">
      <c r="B125" s="40"/>
      <c r="C125" s="228" t="s">
        <v>270</v>
      </c>
      <c r="D125" s="228" t="s">
        <v>260</v>
      </c>
      <c r="E125" s="229" t="s">
        <v>1485</v>
      </c>
      <c r="F125" s="230" t="s">
        <v>1486</v>
      </c>
      <c r="G125" s="231" t="s">
        <v>850</v>
      </c>
      <c r="H125" s="232">
        <v>2.895</v>
      </c>
      <c r="I125" s="233"/>
      <c r="J125" s="234">
        <f>ROUND(I125*H125,2)</f>
        <v>0</v>
      </c>
      <c r="K125" s="230" t="s">
        <v>174</v>
      </c>
      <c r="L125" s="235"/>
      <c r="M125" s="236" t="s">
        <v>21</v>
      </c>
      <c r="N125" s="237" t="s">
        <v>42</v>
      </c>
      <c r="O125" s="41"/>
      <c r="P125" s="200">
        <f>O125*H125</f>
        <v>0</v>
      </c>
      <c r="Q125" s="200">
        <v>1E-3</v>
      </c>
      <c r="R125" s="200">
        <f>Q125*H125</f>
        <v>2.895E-3</v>
      </c>
      <c r="S125" s="200">
        <v>0</v>
      </c>
      <c r="T125" s="201">
        <f>S125*H125</f>
        <v>0</v>
      </c>
      <c r="AR125" s="23" t="s">
        <v>208</v>
      </c>
      <c r="AT125" s="23" t="s">
        <v>260</v>
      </c>
      <c r="AU125" s="23" t="s">
        <v>81</v>
      </c>
      <c r="AY125" s="23" t="s">
        <v>168</v>
      </c>
      <c r="BE125" s="202">
        <f>IF(N125="základní",J125,0)</f>
        <v>0</v>
      </c>
      <c r="BF125" s="202">
        <f>IF(N125="snížená",J125,0)</f>
        <v>0</v>
      </c>
      <c r="BG125" s="202">
        <f>IF(N125="zákl. přenesená",J125,0)</f>
        <v>0</v>
      </c>
      <c r="BH125" s="202">
        <f>IF(N125="sníž. přenesená",J125,0)</f>
        <v>0</v>
      </c>
      <c r="BI125" s="202">
        <f>IF(N125="nulová",J125,0)</f>
        <v>0</v>
      </c>
      <c r="BJ125" s="23" t="s">
        <v>79</v>
      </c>
      <c r="BK125" s="202">
        <f>ROUND(I125*H125,2)</f>
        <v>0</v>
      </c>
      <c r="BL125" s="23" t="s">
        <v>175</v>
      </c>
      <c r="BM125" s="23" t="s">
        <v>1487</v>
      </c>
    </row>
    <row r="126" spans="2:65" s="11" customFormat="1" ht="13.5">
      <c r="B126" s="206"/>
      <c r="C126" s="207"/>
      <c r="D126" s="203" t="s">
        <v>182</v>
      </c>
      <c r="E126" s="207"/>
      <c r="F126" s="209" t="s">
        <v>1488</v>
      </c>
      <c r="G126" s="207"/>
      <c r="H126" s="210">
        <v>2.895</v>
      </c>
      <c r="I126" s="211"/>
      <c r="J126" s="207"/>
      <c r="K126" s="207"/>
      <c r="L126" s="212"/>
      <c r="M126" s="213"/>
      <c r="N126" s="214"/>
      <c r="O126" s="214"/>
      <c r="P126" s="214"/>
      <c r="Q126" s="214"/>
      <c r="R126" s="214"/>
      <c r="S126" s="214"/>
      <c r="T126" s="215"/>
      <c r="AT126" s="216" t="s">
        <v>182</v>
      </c>
      <c r="AU126" s="216" t="s">
        <v>81</v>
      </c>
      <c r="AV126" s="11" t="s">
        <v>81</v>
      </c>
      <c r="AW126" s="11" t="s">
        <v>6</v>
      </c>
      <c r="AX126" s="11" t="s">
        <v>79</v>
      </c>
      <c r="AY126" s="216" t="s">
        <v>168</v>
      </c>
    </row>
    <row r="127" spans="2:65" s="1" customFormat="1" ht="25.5" customHeight="1">
      <c r="B127" s="40"/>
      <c r="C127" s="191" t="s">
        <v>9</v>
      </c>
      <c r="D127" s="191" t="s">
        <v>170</v>
      </c>
      <c r="E127" s="192" t="s">
        <v>1489</v>
      </c>
      <c r="F127" s="193" t="s">
        <v>1490</v>
      </c>
      <c r="G127" s="194" t="s">
        <v>458</v>
      </c>
      <c r="H127" s="195">
        <v>9</v>
      </c>
      <c r="I127" s="196"/>
      <c r="J127" s="197">
        <f>ROUND(I127*H127,2)</f>
        <v>0</v>
      </c>
      <c r="K127" s="193" t="s">
        <v>174</v>
      </c>
      <c r="L127" s="60"/>
      <c r="M127" s="198" t="s">
        <v>21</v>
      </c>
      <c r="N127" s="199" t="s">
        <v>42</v>
      </c>
      <c r="O127" s="41"/>
      <c r="P127" s="200">
        <f>O127*H127</f>
        <v>0</v>
      </c>
      <c r="Q127" s="200">
        <v>0</v>
      </c>
      <c r="R127" s="200">
        <f>Q127*H127</f>
        <v>0</v>
      </c>
      <c r="S127" s="200">
        <v>0</v>
      </c>
      <c r="T127" s="201">
        <f>S127*H127</f>
        <v>0</v>
      </c>
      <c r="AR127" s="23" t="s">
        <v>175</v>
      </c>
      <c r="AT127" s="23" t="s">
        <v>170</v>
      </c>
      <c r="AU127" s="23" t="s">
        <v>81</v>
      </c>
      <c r="AY127" s="23" t="s">
        <v>168</v>
      </c>
      <c r="BE127" s="202">
        <f>IF(N127="základní",J127,0)</f>
        <v>0</v>
      </c>
      <c r="BF127" s="202">
        <f>IF(N127="snížená",J127,0)</f>
        <v>0</v>
      </c>
      <c r="BG127" s="202">
        <f>IF(N127="zákl. přenesená",J127,0)</f>
        <v>0</v>
      </c>
      <c r="BH127" s="202">
        <f>IF(N127="sníž. přenesená",J127,0)</f>
        <v>0</v>
      </c>
      <c r="BI127" s="202">
        <f>IF(N127="nulová",J127,0)</f>
        <v>0</v>
      </c>
      <c r="BJ127" s="23" t="s">
        <v>79</v>
      </c>
      <c r="BK127" s="202">
        <f>ROUND(I127*H127,2)</f>
        <v>0</v>
      </c>
      <c r="BL127" s="23" t="s">
        <v>175</v>
      </c>
      <c r="BM127" s="23" t="s">
        <v>1491</v>
      </c>
    </row>
    <row r="128" spans="2:65" s="1" customFormat="1" ht="81">
      <c r="B128" s="40"/>
      <c r="C128" s="62"/>
      <c r="D128" s="203" t="s">
        <v>177</v>
      </c>
      <c r="E128" s="62"/>
      <c r="F128" s="204" t="s">
        <v>1492</v>
      </c>
      <c r="G128" s="62"/>
      <c r="H128" s="62"/>
      <c r="I128" s="162"/>
      <c r="J128" s="62"/>
      <c r="K128" s="62"/>
      <c r="L128" s="60"/>
      <c r="M128" s="205"/>
      <c r="N128" s="41"/>
      <c r="O128" s="41"/>
      <c r="P128" s="41"/>
      <c r="Q128" s="41"/>
      <c r="R128" s="41"/>
      <c r="S128" s="41"/>
      <c r="T128" s="77"/>
      <c r="AT128" s="23" t="s">
        <v>177</v>
      </c>
      <c r="AU128" s="23" t="s">
        <v>81</v>
      </c>
    </row>
    <row r="129" spans="2:65" s="1" customFormat="1" ht="25.5" customHeight="1">
      <c r="B129" s="40"/>
      <c r="C129" s="191" t="s">
        <v>279</v>
      </c>
      <c r="D129" s="191" t="s">
        <v>170</v>
      </c>
      <c r="E129" s="192" t="s">
        <v>1493</v>
      </c>
      <c r="F129" s="193" t="s">
        <v>1494</v>
      </c>
      <c r="G129" s="194" t="s">
        <v>458</v>
      </c>
      <c r="H129" s="195">
        <v>4</v>
      </c>
      <c r="I129" s="196"/>
      <c r="J129" s="197">
        <f>ROUND(I129*H129,2)</f>
        <v>0</v>
      </c>
      <c r="K129" s="193" t="s">
        <v>174</v>
      </c>
      <c r="L129" s="60"/>
      <c r="M129" s="198" t="s">
        <v>21</v>
      </c>
      <c r="N129" s="199" t="s">
        <v>42</v>
      </c>
      <c r="O129" s="41"/>
      <c r="P129" s="200">
        <f>O129*H129</f>
        <v>0</v>
      </c>
      <c r="Q129" s="200">
        <v>0</v>
      </c>
      <c r="R129" s="200">
        <f>Q129*H129</f>
        <v>0</v>
      </c>
      <c r="S129" s="200">
        <v>0</v>
      </c>
      <c r="T129" s="201">
        <f>S129*H129</f>
        <v>0</v>
      </c>
      <c r="AR129" s="23" t="s">
        <v>175</v>
      </c>
      <c r="AT129" s="23" t="s">
        <v>170</v>
      </c>
      <c r="AU129" s="23" t="s">
        <v>81</v>
      </c>
      <c r="AY129" s="23" t="s">
        <v>168</v>
      </c>
      <c r="BE129" s="202">
        <f>IF(N129="základní",J129,0)</f>
        <v>0</v>
      </c>
      <c r="BF129" s="202">
        <f>IF(N129="snížená",J129,0)</f>
        <v>0</v>
      </c>
      <c r="BG129" s="202">
        <f>IF(N129="zákl. přenesená",J129,0)</f>
        <v>0</v>
      </c>
      <c r="BH129" s="202">
        <f>IF(N129="sníž. přenesená",J129,0)</f>
        <v>0</v>
      </c>
      <c r="BI129" s="202">
        <f>IF(N129="nulová",J129,0)</f>
        <v>0</v>
      </c>
      <c r="BJ129" s="23" t="s">
        <v>79</v>
      </c>
      <c r="BK129" s="202">
        <f>ROUND(I129*H129,2)</f>
        <v>0</v>
      </c>
      <c r="BL129" s="23" t="s">
        <v>175</v>
      </c>
      <c r="BM129" s="23" t="s">
        <v>1495</v>
      </c>
    </row>
    <row r="130" spans="2:65" s="1" customFormat="1" ht="81">
      <c r="B130" s="40"/>
      <c r="C130" s="62"/>
      <c r="D130" s="203" t="s">
        <v>177</v>
      </c>
      <c r="E130" s="62"/>
      <c r="F130" s="204" t="s">
        <v>1492</v>
      </c>
      <c r="G130" s="62"/>
      <c r="H130" s="62"/>
      <c r="I130" s="162"/>
      <c r="J130" s="62"/>
      <c r="K130" s="62"/>
      <c r="L130" s="60"/>
      <c r="M130" s="205"/>
      <c r="N130" s="41"/>
      <c r="O130" s="41"/>
      <c r="P130" s="41"/>
      <c r="Q130" s="41"/>
      <c r="R130" s="41"/>
      <c r="S130" s="41"/>
      <c r="T130" s="77"/>
      <c r="AT130" s="23" t="s">
        <v>177</v>
      </c>
      <c r="AU130" s="23" t="s">
        <v>81</v>
      </c>
    </row>
    <row r="131" spans="2:65" s="1" customFormat="1" ht="25.5" customHeight="1">
      <c r="B131" s="40"/>
      <c r="C131" s="191" t="s">
        <v>284</v>
      </c>
      <c r="D131" s="191" t="s">
        <v>170</v>
      </c>
      <c r="E131" s="192" t="s">
        <v>1496</v>
      </c>
      <c r="F131" s="193" t="s">
        <v>1497</v>
      </c>
      <c r="G131" s="194" t="s">
        <v>458</v>
      </c>
      <c r="H131" s="195">
        <v>21</v>
      </c>
      <c r="I131" s="196"/>
      <c r="J131" s="197">
        <f>ROUND(I131*H131,2)</f>
        <v>0</v>
      </c>
      <c r="K131" s="193" t="s">
        <v>174</v>
      </c>
      <c r="L131" s="60"/>
      <c r="M131" s="198" t="s">
        <v>21</v>
      </c>
      <c r="N131" s="199" t="s">
        <v>42</v>
      </c>
      <c r="O131" s="41"/>
      <c r="P131" s="200">
        <f>O131*H131</f>
        <v>0</v>
      </c>
      <c r="Q131" s="200">
        <v>0</v>
      </c>
      <c r="R131" s="200">
        <f>Q131*H131</f>
        <v>0</v>
      </c>
      <c r="S131" s="200">
        <v>0</v>
      </c>
      <c r="T131" s="201">
        <f>S131*H131</f>
        <v>0</v>
      </c>
      <c r="AR131" s="23" t="s">
        <v>175</v>
      </c>
      <c r="AT131" s="23" t="s">
        <v>170</v>
      </c>
      <c r="AU131" s="23" t="s">
        <v>81</v>
      </c>
      <c r="AY131" s="23" t="s">
        <v>168</v>
      </c>
      <c r="BE131" s="202">
        <f>IF(N131="základní",J131,0)</f>
        <v>0</v>
      </c>
      <c r="BF131" s="202">
        <f>IF(N131="snížená",J131,0)</f>
        <v>0</v>
      </c>
      <c r="BG131" s="202">
        <f>IF(N131="zákl. přenesená",J131,0)</f>
        <v>0</v>
      </c>
      <c r="BH131" s="202">
        <f>IF(N131="sníž. přenesená",J131,0)</f>
        <v>0</v>
      </c>
      <c r="BI131" s="202">
        <f>IF(N131="nulová",J131,0)</f>
        <v>0</v>
      </c>
      <c r="BJ131" s="23" t="s">
        <v>79</v>
      </c>
      <c r="BK131" s="202">
        <f>ROUND(I131*H131,2)</f>
        <v>0</v>
      </c>
      <c r="BL131" s="23" t="s">
        <v>175</v>
      </c>
      <c r="BM131" s="23" t="s">
        <v>1498</v>
      </c>
    </row>
    <row r="132" spans="2:65" s="1" customFormat="1" ht="81">
      <c r="B132" s="40"/>
      <c r="C132" s="62"/>
      <c r="D132" s="203" t="s">
        <v>177</v>
      </c>
      <c r="E132" s="62"/>
      <c r="F132" s="204" t="s">
        <v>1492</v>
      </c>
      <c r="G132" s="62"/>
      <c r="H132" s="62"/>
      <c r="I132" s="162"/>
      <c r="J132" s="62"/>
      <c r="K132" s="62"/>
      <c r="L132" s="60"/>
      <c r="M132" s="205"/>
      <c r="N132" s="41"/>
      <c r="O132" s="41"/>
      <c r="P132" s="41"/>
      <c r="Q132" s="41"/>
      <c r="R132" s="41"/>
      <c r="S132" s="41"/>
      <c r="T132" s="77"/>
      <c r="AT132" s="23" t="s">
        <v>177</v>
      </c>
      <c r="AU132" s="23" t="s">
        <v>81</v>
      </c>
    </row>
    <row r="133" spans="2:65" s="1" customFormat="1" ht="38.25" customHeight="1">
      <c r="B133" s="40"/>
      <c r="C133" s="191" t="s">
        <v>289</v>
      </c>
      <c r="D133" s="191" t="s">
        <v>170</v>
      </c>
      <c r="E133" s="192" t="s">
        <v>1499</v>
      </c>
      <c r="F133" s="193" t="s">
        <v>1500</v>
      </c>
      <c r="G133" s="194" t="s">
        <v>195</v>
      </c>
      <c r="H133" s="195">
        <v>22</v>
      </c>
      <c r="I133" s="196"/>
      <c r="J133" s="197">
        <f>ROUND(I133*H133,2)</f>
        <v>0</v>
      </c>
      <c r="K133" s="193" t="s">
        <v>174</v>
      </c>
      <c r="L133" s="60"/>
      <c r="M133" s="198" t="s">
        <v>21</v>
      </c>
      <c r="N133" s="199" t="s">
        <v>42</v>
      </c>
      <c r="O133" s="41"/>
      <c r="P133" s="200">
        <f>O133*H133</f>
        <v>0</v>
      </c>
      <c r="Q133" s="200">
        <v>0</v>
      </c>
      <c r="R133" s="200">
        <f>Q133*H133</f>
        <v>0</v>
      </c>
      <c r="S133" s="200">
        <v>0</v>
      </c>
      <c r="T133" s="201">
        <f>S133*H133</f>
        <v>0</v>
      </c>
      <c r="AR133" s="23" t="s">
        <v>175</v>
      </c>
      <c r="AT133" s="23" t="s">
        <v>170</v>
      </c>
      <c r="AU133" s="23" t="s">
        <v>81</v>
      </c>
      <c r="AY133" s="23" t="s">
        <v>168</v>
      </c>
      <c r="BE133" s="202">
        <f>IF(N133="základní",J133,0)</f>
        <v>0</v>
      </c>
      <c r="BF133" s="202">
        <f>IF(N133="snížená",J133,0)</f>
        <v>0</v>
      </c>
      <c r="BG133" s="202">
        <f>IF(N133="zákl. přenesená",J133,0)</f>
        <v>0</v>
      </c>
      <c r="BH133" s="202">
        <f>IF(N133="sníž. přenesená",J133,0)</f>
        <v>0</v>
      </c>
      <c r="BI133" s="202">
        <f>IF(N133="nulová",J133,0)</f>
        <v>0</v>
      </c>
      <c r="BJ133" s="23" t="s">
        <v>79</v>
      </c>
      <c r="BK133" s="202">
        <f>ROUND(I133*H133,2)</f>
        <v>0</v>
      </c>
      <c r="BL133" s="23" t="s">
        <v>175</v>
      </c>
      <c r="BM133" s="23" t="s">
        <v>1501</v>
      </c>
    </row>
    <row r="134" spans="2:65" s="1" customFormat="1" ht="54">
      <c r="B134" s="40"/>
      <c r="C134" s="62"/>
      <c r="D134" s="203" t="s">
        <v>177</v>
      </c>
      <c r="E134" s="62"/>
      <c r="F134" s="204" t="s">
        <v>1502</v>
      </c>
      <c r="G134" s="62"/>
      <c r="H134" s="62"/>
      <c r="I134" s="162"/>
      <c r="J134" s="62"/>
      <c r="K134" s="62"/>
      <c r="L134" s="60"/>
      <c r="M134" s="205"/>
      <c r="N134" s="41"/>
      <c r="O134" s="41"/>
      <c r="P134" s="41"/>
      <c r="Q134" s="41"/>
      <c r="R134" s="41"/>
      <c r="S134" s="41"/>
      <c r="T134" s="77"/>
      <c r="AT134" s="23" t="s">
        <v>177</v>
      </c>
      <c r="AU134" s="23" t="s">
        <v>81</v>
      </c>
    </row>
    <row r="135" spans="2:65" s="1" customFormat="1" ht="25.5" customHeight="1">
      <c r="B135" s="40"/>
      <c r="C135" s="191" t="s">
        <v>294</v>
      </c>
      <c r="D135" s="191" t="s">
        <v>170</v>
      </c>
      <c r="E135" s="192" t="s">
        <v>1503</v>
      </c>
      <c r="F135" s="193" t="s">
        <v>1504</v>
      </c>
      <c r="G135" s="194" t="s">
        <v>458</v>
      </c>
      <c r="H135" s="195">
        <v>390</v>
      </c>
      <c r="I135" s="196"/>
      <c r="J135" s="197">
        <f>ROUND(I135*H135,2)</f>
        <v>0</v>
      </c>
      <c r="K135" s="193" t="s">
        <v>174</v>
      </c>
      <c r="L135" s="60"/>
      <c r="M135" s="198" t="s">
        <v>21</v>
      </c>
      <c r="N135" s="199" t="s">
        <v>42</v>
      </c>
      <c r="O135" s="41"/>
      <c r="P135" s="200">
        <f>O135*H135</f>
        <v>0</v>
      </c>
      <c r="Q135" s="200">
        <v>0</v>
      </c>
      <c r="R135" s="200">
        <f>Q135*H135</f>
        <v>0</v>
      </c>
      <c r="S135" s="200">
        <v>0</v>
      </c>
      <c r="T135" s="201">
        <f>S135*H135</f>
        <v>0</v>
      </c>
      <c r="AR135" s="23" t="s">
        <v>175</v>
      </c>
      <c r="AT135" s="23" t="s">
        <v>170</v>
      </c>
      <c r="AU135" s="23" t="s">
        <v>81</v>
      </c>
      <c r="AY135" s="23" t="s">
        <v>168</v>
      </c>
      <c r="BE135" s="202">
        <f>IF(N135="základní",J135,0)</f>
        <v>0</v>
      </c>
      <c r="BF135" s="202">
        <f>IF(N135="snížená",J135,0)</f>
        <v>0</v>
      </c>
      <c r="BG135" s="202">
        <f>IF(N135="zákl. přenesená",J135,0)</f>
        <v>0</v>
      </c>
      <c r="BH135" s="202">
        <f>IF(N135="sníž. přenesená",J135,0)</f>
        <v>0</v>
      </c>
      <c r="BI135" s="202">
        <f>IF(N135="nulová",J135,0)</f>
        <v>0</v>
      </c>
      <c r="BJ135" s="23" t="s">
        <v>79</v>
      </c>
      <c r="BK135" s="202">
        <f>ROUND(I135*H135,2)</f>
        <v>0</v>
      </c>
      <c r="BL135" s="23" t="s">
        <v>175</v>
      </c>
      <c r="BM135" s="23" t="s">
        <v>1505</v>
      </c>
    </row>
    <row r="136" spans="2:65" s="1" customFormat="1" ht="81">
      <c r="B136" s="40"/>
      <c r="C136" s="62"/>
      <c r="D136" s="203" t="s">
        <v>177</v>
      </c>
      <c r="E136" s="62"/>
      <c r="F136" s="204" t="s">
        <v>1492</v>
      </c>
      <c r="G136" s="62"/>
      <c r="H136" s="62"/>
      <c r="I136" s="162"/>
      <c r="J136" s="62"/>
      <c r="K136" s="62"/>
      <c r="L136" s="60"/>
      <c r="M136" s="205"/>
      <c r="N136" s="41"/>
      <c r="O136" s="41"/>
      <c r="P136" s="41"/>
      <c r="Q136" s="41"/>
      <c r="R136" s="41"/>
      <c r="S136" s="41"/>
      <c r="T136" s="77"/>
      <c r="AT136" s="23" t="s">
        <v>177</v>
      </c>
      <c r="AU136" s="23" t="s">
        <v>81</v>
      </c>
    </row>
    <row r="137" spans="2:65" s="1" customFormat="1" ht="25.5" customHeight="1">
      <c r="B137" s="40"/>
      <c r="C137" s="191" t="s">
        <v>299</v>
      </c>
      <c r="D137" s="191" t="s">
        <v>170</v>
      </c>
      <c r="E137" s="192" t="s">
        <v>1506</v>
      </c>
      <c r="F137" s="193" t="s">
        <v>1507</v>
      </c>
      <c r="G137" s="194" t="s">
        <v>458</v>
      </c>
      <c r="H137" s="195">
        <v>140</v>
      </c>
      <c r="I137" s="196"/>
      <c r="J137" s="197">
        <f>ROUND(I137*H137,2)</f>
        <v>0</v>
      </c>
      <c r="K137" s="193" t="s">
        <v>174</v>
      </c>
      <c r="L137" s="60"/>
      <c r="M137" s="198" t="s">
        <v>21</v>
      </c>
      <c r="N137" s="199" t="s">
        <v>42</v>
      </c>
      <c r="O137" s="41"/>
      <c r="P137" s="200">
        <f>O137*H137</f>
        <v>0</v>
      </c>
      <c r="Q137" s="200">
        <v>0</v>
      </c>
      <c r="R137" s="200">
        <f>Q137*H137</f>
        <v>0</v>
      </c>
      <c r="S137" s="200">
        <v>0</v>
      </c>
      <c r="T137" s="201">
        <f>S137*H137</f>
        <v>0</v>
      </c>
      <c r="AR137" s="23" t="s">
        <v>175</v>
      </c>
      <c r="AT137" s="23" t="s">
        <v>170</v>
      </c>
      <c r="AU137" s="23" t="s">
        <v>81</v>
      </c>
      <c r="AY137" s="23" t="s">
        <v>168</v>
      </c>
      <c r="BE137" s="202">
        <f>IF(N137="základní",J137,0)</f>
        <v>0</v>
      </c>
      <c r="BF137" s="202">
        <f>IF(N137="snížená",J137,0)</f>
        <v>0</v>
      </c>
      <c r="BG137" s="202">
        <f>IF(N137="zákl. přenesená",J137,0)</f>
        <v>0</v>
      </c>
      <c r="BH137" s="202">
        <f>IF(N137="sníž. přenesená",J137,0)</f>
        <v>0</v>
      </c>
      <c r="BI137" s="202">
        <f>IF(N137="nulová",J137,0)</f>
        <v>0</v>
      </c>
      <c r="BJ137" s="23" t="s">
        <v>79</v>
      </c>
      <c r="BK137" s="202">
        <f>ROUND(I137*H137,2)</f>
        <v>0</v>
      </c>
      <c r="BL137" s="23" t="s">
        <v>175</v>
      </c>
      <c r="BM137" s="23" t="s">
        <v>1508</v>
      </c>
    </row>
    <row r="138" spans="2:65" s="1" customFormat="1" ht="81">
      <c r="B138" s="40"/>
      <c r="C138" s="62"/>
      <c r="D138" s="203" t="s">
        <v>177</v>
      </c>
      <c r="E138" s="62"/>
      <c r="F138" s="204" t="s">
        <v>1492</v>
      </c>
      <c r="G138" s="62"/>
      <c r="H138" s="62"/>
      <c r="I138" s="162"/>
      <c r="J138" s="62"/>
      <c r="K138" s="62"/>
      <c r="L138" s="60"/>
      <c r="M138" s="205"/>
      <c r="N138" s="41"/>
      <c r="O138" s="41"/>
      <c r="P138" s="41"/>
      <c r="Q138" s="41"/>
      <c r="R138" s="41"/>
      <c r="S138" s="41"/>
      <c r="T138" s="77"/>
      <c r="AT138" s="23" t="s">
        <v>177</v>
      </c>
      <c r="AU138" s="23" t="s">
        <v>81</v>
      </c>
    </row>
    <row r="139" spans="2:65" s="1" customFormat="1" ht="38.25" customHeight="1">
      <c r="B139" s="40"/>
      <c r="C139" s="191" t="s">
        <v>303</v>
      </c>
      <c r="D139" s="191" t="s">
        <v>170</v>
      </c>
      <c r="E139" s="192" t="s">
        <v>1509</v>
      </c>
      <c r="F139" s="193" t="s">
        <v>1510</v>
      </c>
      <c r="G139" s="194" t="s">
        <v>195</v>
      </c>
      <c r="H139" s="195">
        <v>173</v>
      </c>
      <c r="I139" s="196"/>
      <c r="J139" s="197">
        <f>ROUND(I139*H139,2)</f>
        <v>0</v>
      </c>
      <c r="K139" s="193" t="s">
        <v>174</v>
      </c>
      <c r="L139" s="60"/>
      <c r="M139" s="198" t="s">
        <v>21</v>
      </c>
      <c r="N139" s="199" t="s">
        <v>42</v>
      </c>
      <c r="O139" s="41"/>
      <c r="P139" s="200">
        <f>O139*H139</f>
        <v>0</v>
      </c>
      <c r="Q139" s="200">
        <v>0</v>
      </c>
      <c r="R139" s="200">
        <f>Q139*H139</f>
        <v>0</v>
      </c>
      <c r="S139" s="200">
        <v>0</v>
      </c>
      <c r="T139" s="201">
        <f>S139*H139</f>
        <v>0</v>
      </c>
      <c r="AR139" s="23" t="s">
        <v>175</v>
      </c>
      <c r="AT139" s="23" t="s">
        <v>170</v>
      </c>
      <c r="AU139" s="23" t="s">
        <v>81</v>
      </c>
      <c r="AY139" s="23" t="s">
        <v>168</v>
      </c>
      <c r="BE139" s="202">
        <f>IF(N139="základní",J139,0)</f>
        <v>0</v>
      </c>
      <c r="BF139" s="202">
        <f>IF(N139="snížená",J139,0)</f>
        <v>0</v>
      </c>
      <c r="BG139" s="202">
        <f>IF(N139="zákl. přenesená",J139,0)</f>
        <v>0</v>
      </c>
      <c r="BH139" s="202">
        <f>IF(N139="sníž. přenesená",J139,0)</f>
        <v>0</v>
      </c>
      <c r="BI139" s="202">
        <f>IF(N139="nulová",J139,0)</f>
        <v>0</v>
      </c>
      <c r="BJ139" s="23" t="s">
        <v>79</v>
      </c>
      <c r="BK139" s="202">
        <f>ROUND(I139*H139,2)</f>
        <v>0</v>
      </c>
      <c r="BL139" s="23" t="s">
        <v>175</v>
      </c>
      <c r="BM139" s="23" t="s">
        <v>1511</v>
      </c>
    </row>
    <row r="140" spans="2:65" s="1" customFormat="1" ht="67.5">
      <c r="B140" s="40"/>
      <c r="C140" s="62"/>
      <c r="D140" s="203" t="s">
        <v>177</v>
      </c>
      <c r="E140" s="62"/>
      <c r="F140" s="204" t="s">
        <v>1512</v>
      </c>
      <c r="G140" s="62"/>
      <c r="H140" s="62"/>
      <c r="I140" s="162"/>
      <c r="J140" s="62"/>
      <c r="K140" s="62"/>
      <c r="L140" s="60"/>
      <c r="M140" s="205"/>
      <c r="N140" s="41"/>
      <c r="O140" s="41"/>
      <c r="P140" s="41"/>
      <c r="Q140" s="41"/>
      <c r="R140" s="41"/>
      <c r="S140" s="41"/>
      <c r="T140" s="77"/>
      <c r="AT140" s="23" t="s">
        <v>177</v>
      </c>
      <c r="AU140" s="23" t="s">
        <v>81</v>
      </c>
    </row>
    <row r="141" spans="2:65" s="1" customFormat="1" ht="25.5" customHeight="1">
      <c r="B141" s="40"/>
      <c r="C141" s="191" t="s">
        <v>308</v>
      </c>
      <c r="D141" s="191" t="s">
        <v>170</v>
      </c>
      <c r="E141" s="192" t="s">
        <v>1513</v>
      </c>
      <c r="F141" s="193" t="s">
        <v>1514</v>
      </c>
      <c r="G141" s="194" t="s">
        <v>173</v>
      </c>
      <c r="H141" s="195">
        <v>340</v>
      </c>
      <c r="I141" s="196"/>
      <c r="J141" s="197">
        <f>ROUND(I141*H141,2)</f>
        <v>0</v>
      </c>
      <c r="K141" s="193" t="s">
        <v>174</v>
      </c>
      <c r="L141" s="60"/>
      <c r="M141" s="198" t="s">
        <v>21</v>
      </c>
      <c r="N141" s="199" t="s">
        <v>42</v>
      </c>
      <c r="O141" s="41"/>
      <c r="P141" s="200">
        <f>O141*H141</f>
        <v>0</v>
      </c>
      <c r="Q141" s="200">
        <v>0</v>
      </c>
      <c r="R141" s="200">
        <f>Q141*H141</f>
        <v>0</v>
      </c>
      <c r="S141" s="200">
        <v>0</v>
      </c>
      <c r="T141" s="201">
        <f>S141*H141</f>
        <v>0</v>
      </c>
      <c r="AR141" s="23" t="s">
        <v>175</v>
      </c>
      <c r="AT141" s="23" t="s">
        <v>170</v>
      </c>
      <c r="AU141" s="23" t="s">
        <v>81</v>
      </c>
      <c r="AY141" s="23" t="s">
        <v>168</v>
      </c>
      <c r="BE141" s="202">
        <f>IF(N141="základní",J141,0)</f>
        <v>0</v>
      </c>
      <c r="BF141" s="202">
        <f>IF(N141="snížená",J141,0)</f>
        <v>0</v>
      </c>
      <c r="BG141" s="202">
        <f>IF(N141="zákl. přenesená",J141,0)</f>
        <v>0</v>
      </c>
      <c r="BH141" s="202">
        <f>IF(N141="sníž. přenesená",J141,0)</f>
        <v>0</v>
      </c>
      <c r="BI141" s="202">
        <f>IF(N141="nulová",J141,0)</f>
        <v>0</v>
      </c>
      <c r="BJ141" s="23" t="s">
        <v>79</v>
      </c>
      <c r="BK141" s="202">
        <f>ROUND(I141*H141,2)</f>
        <v>0</v>
      </c>
      <c r="BL141" s="23" t="s">
        <v>175</v>
      </c>
      <c r="BM141" s="23" t="s">
        <v>1515</v>
      </c>
    </row>
    <row r="142" spans="2:65" s="1" customFormat="1" ht="40.5">
      <c r="B142" s="40"/>
      <c r="C142" s="62"/>
      <c r="D142" s="203" t="s">
        <v>177</v>
      </c>
      <c r="E142" s="62"/>
      <c r="F142" s="204" t="s">
        <v>1516</v>
      </c>
      <c r="G142" s="62"/>
      <c r="H142" s="62"/>
      <c r="I142" s="162"/>
      <c r="J142" s="62"/>
      <c r="K142" s="62"/>
      <c r="L142" s="60"/>
      <c r="M142" s="205"/>
      <c r="N142" s="41"/>
      <c r="O142" s="41"/>
      <c r="P142" s="41"/>
      <c r="Q142" s="41"/>
      <c r="R142" s="41"/>
      <c r="S142" s="41"/>
      <c r="T142" s="77"/>
      <c r="AT142" s="23" t="s">
        <v>177</v>
      </c>
      <c r="AU142" s="23" t="s">
        <v>81</v>
      </c>
    </row>
    <row r="143" spans="2:65" s="1" customFormat="1" ht="16.5" customHeight="1">
      <c r="B143" s="40"/>
      <c r="C143" s="191" t="s">
        <v>312</v>
      </c>
      <c r="D143" s="191" t="s">
        <v>170</v>
      </c>
      <c r="E143" s="192" t="s">
        <v>1517</v>
      </c>
      <c r="F143" s="193" t="s">
        <v>1518</v>
      </c>
      <c r="G143" s="194" t="s">
        <v>173</v>
      </c>
      <c r="H143" s="195">
        <v>793</v>
      </c>
      <c r="I143" s="196"/>
      <c r="J143" s="197">
        <f>ROUND(I143*H143,2)</f>
        <v>0</v>
      </c>
      <c r="K143" s="193" t="s">
        <v>174</v>
      </c>
      <c r="L143" s="60"/>
      <c r="M143" s="198" t="s">
        <v>21</v>
      </c>
      <c r="N143" s="199" t="s">
        <v>42</v>
      </c>
      <c r="O143" s="41"/>
      <c r="P143" s="200">
        <f>O143*H143</f>
        <v>0</v>
      </c>
      <c r="Q143" s="200">
        <v>0</v>
      </c>
      <c r="R143" s="200">
        <f>Q143*H143</f>
        <v>0</v>
      </c>
      <c r="S143" s="200">
        <v>0</v>
      </c>
      <c r="T143" s="201">
        <f>S143*H143</f>
        <v>0</v>
      </c>
      <c r="AR143" s="23" t="s">
        <v>175</v>
      </c>
      <c r="AT143" s="23" t="s">
        <v>170</v>
      </c>
      <c r="AU143" s="23" t="s">
        <v>81</v>
      </c>
      <c r="AY143" s="23" t="s">
        <v>168</v>
      </c>
      <c r="BE143" s="202">
        <f>IF(N143="základní",J143,0)</f>
        <v>0</v>
      </c>
      <c r="BF143" s="202">
        <f>IF(N143="snížená",J143,0)</f>
        <v>0</v>
      </c>
      <c r="BG143" s="202">
        <f>IF(N143="zákl. přenesená",J143,0)</f>
        <v>0</v>
      </c>
      <c r="BH143" s="202">
        <f>IF(N143="sníž. přenesená",J143,0)</f>
        <v>0</v>
      </c>
      <c r="BI143" s="202">
        <f>IF(N143="nulová",J143,0)</f>
        <v>0</v>
      </c>
      <c r="BJ143" s="23" t="s">
        <v>79</v>
      </c>
      <c r="BK143" s="202">
        <f>ROUND(I143*H143,2)</f>
        <v>0</v>
      </c>
      <c r="BL143" s="23" t="s">
        <v>175</v>
      </c>
      <c r="BM143" s="23" t="s">
        <v>1519</v>
      </c>
    </row>
    <row r="144" spans="2:65" s="1" customFormat="1" ht="40.5">
      <c r="B144" s="40"/>
      <c r="C144" s="62"/>
      <c r="D144" s="203" t="s">
        <v>177</v>
      </c>
      <c r="E144" s="62"/>
      <c r="F144" s="204" t="s">
        <v>1516</v>
      </c>
      <c r="G144" s="62"/>
      <c r="H144" s="62"/>
      <c r="I144" s="162"/>
      <c r="J144" s="62"/>
      <c r="K144" s="62"/>
      <c r="L144" s="60"/>
      <c r="M144" s="205"/>
      <c r="N144" s="41"/>
      <c r="O144" s="41"/>
      <c r="P144" s="41"/>
      <c r="Q144" s="41"/>
      <c r="R144" s="41"/>
      <c r="S144" s="41"/>
      <c r="T144" s="77"/>
      <c r="AT144" s="23" t="s">
        <v>177</v>
      </c>
      <c r="AU144" s="23" t="s">
        <v>81</v>
      </c>
    </row>
    <row r="145" spans="2:65" s="1" customFormat="1" ht="16.5" customHeight="1">
      <c r="B145" s="40"/>
      <c r="C145" s="191" t="s">
        <v>319</v>
      </c>
      <c r="D145" s="191" t="s">
        <v>170</v>
      </c>
      <c r="E145" s="192" t="s">
        <v>1520</v>
      </c>
      <c r="F145" s="193" t="s">
        <v>1521</v>
      </c>
      <c r="G145" s="194" t="s">
        <v>173</v>
      </c>
      <c r="H145" s="195">
        <v>62</v>
      </c>
      <c r="I145" s="196"/>
      <c r="J145" s="197">
        <f>ROUND(I145*H145,2)</f>
        <v>0</v>
      </c>
      <c r="K145" s="193" t="s">
        <v>174</v>
      </c>
      <c r="L145" s="60"/>
      <c r="M145" s="198" t="s">
        <v>21</v>
      </c>
      <c r="N145" s="199" t="s">
        <v>42</v>
      </c>
      <c r="O145" s="41"/>
      <c r="P145" s="200">
        <f>O145*H145</f>
        <v>0</v>
      </c>
      <c r="Q145" s="200">
        <v>0</v>
      </c>
      <c r="R145" s="200">
        <f>Q145*H145</f>
        <v>0</v>
      </c>
      <c r="S145" s="200">
        <v>0</v>
      </c>
      <c r="T145" s="201">
        <f>S145*H145</f>
        <v>0</v>
      </c>
      <c r="AR145" s="23" t="s">
        <v>175</v>
      </c>
      <c r="AT145" s="23" t="s">
        <v>170</v>
      </c>
      <c r="AU145" s="23" t="s">
        <v>81</v>
      </c>
      <c r="AY145" s="23" t="s">
        <v>168</v>
      </c>
      <c r="BE145" s="202">
        <f>IF(N145="základní",J145,0)</f>
        <v>0</v>
      </c>
      <c r="BF145" s="202">
        <f>IF(N145="snížená",J145,0)</f>
        <v>0</v>
      </c>
      <c r="BG145" s="202">
        <f>IF(N145="zákl. přenesená",J145,0)</f>
        <v>0</v>
      </c>
      <c r="BH145" s="202">
        <f>IF(N145="sníž. přenesená",J145,0)</f>
        <v>0</v>
      </c>
      <c r="BI145" s="202">
        <f>IF(N145="nulová",J145,0)</f>
        <v>0</v>
      </c>
      <c r="BJ145" s="23" t="s">
        <v>79</v>
      </c>
      <c r="BK145" s="202">
        <f>ROUND(I145*H145,2)</f>
        <v>0</v>
      </c>
      <c r="BL145" s="23" t="s">
        <v>175</v>
      </c>
      <c r="BM145" s="23" t="s">
        <v>1522</v>
      </c>
    </row>
    <row r="146" spans="2:65" s="1" customFormat="1" ht="40.5">
      <c r="B146" s="40"/>
      <c r="C146" s="62"/>
      <c r="D146" s="203" t="s">
        <v>177</v>
      </c>
      <c r="E146" s="62"/>
      <c r="F146" s="204" t="s">
        <v>1516</v>
      </c>
      <c r="G146" s="62"/>
      <c r="H146" s="62"/>
      <c r="I146" s="162"/>
      <c r="J146" s="62"/>
      <c r="K146" s="62"/>
      <c r="L146" s="60"/>
      <c r="M146" s="205"/>
      <c r="N146" s="41"/>
      <c r="O146" s="41"/>
      <c r="P146" s="41"/>
      <c r="Q146" s="41"/>
      <c r="R146" s="41"/>
      <c r="S146" s="41"/>
      <c r="T146" s="77"/>
      <c r="AT146" s="23" t="s">
        <v>177</v>
      </c>
      <c r="AU146" s="23" t="s">
        <v>81</v>
      </c>
    </row>
    <row r="147" spans="2:65" s="1" customFormat="1" ht="16.5" customHeight="1">
      <c r="B147" s="40"/>
      <c r="C147" s="191" t="s">
        <v>324</v>
      </c>
      <c r="D147" s="191" t="s">
        <v>170</v>
      </c>
      <c r="E147" s="192" t="s">
        <v>1523</v>
      </c>
      <c r="F147" s="193" t="s">
        <v>1524</v>
      </c>
      <c r="G147" s="194" t="s">
        <v>173</v>
      </c>
      <c r="H147" s="195">
        <v>1133</v>
      </c>
      <c r="I147" s="196"/>
      <c r="J147" s="197">
        <f>ROUND(I147*H147,2)</f>
        <v>0</v>
      </c>
      <c r="K147" s="193" t="s">
        <v>174</v>
      </c>
      <c r="L147" s="60"/>
      <c r="M147" s="198" t="s">
        <v>21</v>
      </c>
      <c r="N147" s="199" t="s">
        <v>42</v>
      </c>
      <c r="O147" s="41"/>
      <c r="P147" s="200">
        <f>O147*H147</f>
        <v>0</v>
      </c>
      <c r="Q147" s="200">
        <v>0</v>
      </c>
      <c r="R147" s="200">
        <f>Q147*H147</f>
        <v>0</v>
      </c>
      <c r="S147" s="200">
        <v>0</v>
      </c>
      <c r="T147" s="201">
        <f>S147*H147</f>
        <v>0</v>
      </c>
      <c r="AR147" s="23" t="s">
        <v>175</v>
      </c>
      <c r="AT147" s="23" t="s">
        <v>170</v>
      </c>
      <c r="AU147" s="23" t="s">
        <v>81</v>
      </c>
      <c r="AY147" s="23" t="s">
        <v>168</v>
      </c>
      <c r="BE147" s="202">
        <f>IF(N147="základní",J147,0)</f>
        <v>0</v>
      </c>
      <c r="BF147" s="202">
        <f>IF(N147="snížená",J147,0)</f>
        <v>0</v>
      </c>
      <c r="BG147" s="202">
        <f>IF(N147="zákl. přenesená",J147,0)</f>
        <v>0</v>
      </c>
      <c r="BH147" s="202">
        <f>IF(N147="sníž. přenesená",J147,0)</f>
        <v>0</v>
      </c>
      <c r="BI147" s="202">
        <f>IF(N147="nulová",J147,0)</f>
        <v>0</v>
      </c>
      <c r="BJ147" s="23" t="s">
        <v>79</v>
      </c>
      <c r="BK147" s="202">
        <f>ROUND(I147*H147,2)</f>
        <v>0</v>
      </c>
      <c r="BL147" s="23" t="s">
        <v>175</v>
      </c>
      <c r="BM147" s="23" t="s">
        <v>1525</v>
      </c>
    </row>
    <row r="148" spans="2:65" s="1" customFormat="1" ht="40.5">
      <c r="B148" s="40"/>
      <c r="C148" s="62"/>
      <c r="D148" s="203" t="s">
        <v>177</v>
      </c>
      <c r="E148" s="62"/>
      <c r="F148" s="204" t="s">
        <v>1516</v>
      </c>
      <c r="G148" s="62"/>
      <c r="H148" s="62"/>
      <c r="I148" s="162"/>
      <c r="J148" s="62"/>
      <c r="K148" s="62"/>
      <c r="L148" s="60"/>
      <c r="M148" s="205"/>
      <c r="N148" s="41"/>
      <c r="O148" s="41"/>
      <c r="P148" s="41"/>
      <c r="Q148" s="41"/>
      <c r="R148" s="41"/>
      <c r="S148" s="41"/>
      <c r="T148" s="77"/>
      <c r="AT148" s="23" t="s">
        <v>177</v>
      </c>
      <c r="AU148" s="23" t="s">
        <v>81</v>
      </c>
    </row>
    <row r="149" spans="2:65" s="1" customFormat="1" ht="16.5" customHeight="1">
      <c r="B149" s="40"/>
      <c r="C149" s="191" t="s">
        <v>329</v>
      </c>
      <c r="D149" s="191" t="s">
        <v>170</v>
      </c>
      <c r="E149" s="192" t="s">
        <v>1526</v>
      </c>
      <c r="F149" s="193" t="s">
        <v>1527</v>
      </c>
      <c r="G149" s="194" t="s">
        <v>173</v>
      </c>
      <c r="H149" s="195">
        <v>1055</v>
      </c>
      <c r="I149" s="196"/>
      <c r="J149" s="197">
        <f>ROUND(I149*H149,2)</f>
        <v>0</v>
      </c>
      <c r="K149" s="193" t="s">
        <v>174</v>
      </c>
      <c r="L149" s="60"/>
      <c r="M149" s="198" t="s">
        <v>21</v>
      </c>
      <c r="N149" s="199" t="s">
        <v>42</v>
      </c>
      <c r="O149" s="41"/>
      <c r="P149" s="200">
        <f>O149*H149</f>
        <v>0</v>
      </c>
      <c r="Q149" s="200">
        <v>0</v>
      </c>
      <c r="R149" s="200">
        <f>Q149*H149</f>
        <v>0</v>
      </c>
      <c r="S149" s="200">
        <v>0</v>
      </c>
      <c r="T149" s="201">
        <f>S149*H149</f>
        <v>0</v>
      </c>
      <c r="AR149" s="23" t="s">
        <v>175</v>
      </c>
      <c r="AT149" s="23" t="s">
        <v>170</v>
      </c>
      <c r="AU149" s="23" t="s">
        <v>81</v>
      </c>
      <c r="AY149" s="23" t="s">
        <v>168</v>
      </c>
      <c r="BE149" s="202">
        <f>IF(N149="základní",J149,0)</f>
        <v>0</v>
      </c>
      <c r="BF149" s="202">
        <f>IF(N149="snížená",J149,0)</f>
        <v>0</v>
      </c>
      <c r="BG149" s="202">
        <f>IF(N149="zákl. přenesená",J149,0)</f>
        <v>0</v>
      </c>
      <c r="BH149" s="202">
        <f>IF(N149="sníž. přenesená",J149,0)</f>
        <v>0</v>
      </c>
      <c r="BI149" s="202">
        <f>IF(N149="nulová",J149,0)</f>
        <v>0</v>
      </c>
      <c r="BJ149" s="23" t="s">
        <v>79</v>
      </c>
      <c r="BK149" s="202">
        <f>ROUND(I149*H149,2)</f>
        <v>0</v>
      </c>
      <c r="BL149" s="23" t="s">
        <v>175</v>
      </c>
      <c r="BM149" s="23" t="s">
        <v>1528</v>
      </c>
    </row>
    <row r="150" spans="2:65" s="1" customFormat="1" ht="40.5">
      <c r="B150" s="40"/>
      <c r="C150" s="62"/>
      <c r="D150" s="203" t="s">
        <v>177</v>
      </c>
      <c r="E150" s="62"/>
      <c r="F150" s="204" t="s">
        <v>1516</v>
      </c>
      <c r="G150" s="62"/>
      <c r="H150" s="62"/>
      <c r="I150" s="162"/>
      <c r="J150" s="62"/>
      <c r="K150" s="62"/>
      <c r="L150" s="60"/>
      <c r="M150" s="205"/>
      <c r="N150" s="41"/>
      <c r="O150" s="41"/>
      <c r="P150" s="41"/>
      <c r="Q150" s="41"/>
      <c r="R150" s="41"/>
      <c r="S150" s="41"/>
      <c r="T150" s="77"/>
      <c r="AT150" s="23" t="s">
        <v>177</v>
      </c>
      <c r="AU150" s="23" t="s">
        <v>81</v>
      </c>
    </row>
    <row r="151" spans="2:65" s="1" customFormat="1" ht="25.5" customHeight="1">
      <c r="B151" s="40"/>
      <c r="C151" s="191" t="s">
        <v>334</v>
      </c>
      <c r="D151" s="191" t="s">
        <v>170</v>
      </c>
      <c r="E151" s="192" t="s">
        <v>1529</v>
      </c>
      <c r="F151" s="193" t="s">
        <v>1530</v>
      </c>
      <c r="G151" s="194" t="s">
        <v>173</v>
      </c>
      <c r="H151" s="195">
        <v>27</v>
      </c>
      <c r="I151" s="196"/>
      <c r="J151" s="197">
        <f>ROUND(I151*H151,2)</f>
        <v>0</v>
      </c>
      <c r="K151" s="193" t="s">
        <v>174</v>
      </c>
      <c r="L151" s="60"/>
      <c r="M151" s="198" t="s">
        <v>21</v>
      </c>
      <c r="N151" s="199" t="s">
        <v>42</v>
      </c>
      <c r="O151" s="41"/>
      <c r="P151" s="200">
        <f>O151*H151</f>
        <v>0</v>
      </c>
      <c r="Q151" s="200">
        <v>0</v>
      </c>
      <c r="R151" s="200">
        <f>Q151*H151</f>
        <v>0</v>
      </c>
      <c r="S151" s="200">
        <v>0</v>
      </c>
      <c r="T151" s="201">
        <f>S151*H151</f>
        <v>0</v>
      </c>
      <c r="AR151" s="23" t="s">
        <v>175</v>
      </c>
      <c r="AT151" s="23" t="s">
        <v>170</v>
      </c>
      <c r="AU151" s="23" t="s">
        <v>81</v>
      </c>
      <c r="AY151" s="23" t="s">
        <v>168</v>
      </c>
      <c r="BE151" s="202">
        <f>IF(N151="základní",J151,0)</f>
        <v>0</v>
      </c>
      <c r="BF151" s="202">
        <f>IF(N151="snížená",J151,0)</f>
        <v>0</v>
      </c>
      <c r="BG151" s="202">
        <f>IF(N151="zákl. přenesená",J151,0)</f>
        <v>0</v>
      </c>
      <c r="BH151" s="202">
        <f>IF(N151="sníž. přenesená",J151,0)</f>
        <v>0</v>
      </c>
      <c r="BI151" s="202">
        <f>IF(N151="nulová",J151,0)</f>
        <v>0</v>
      </c>
      <c r="BJ151" s="23" t="s">
        <v>79</v>
      </c>
      <c r="BK151" s="202">
        <f>ROUND(I151*H151,2)</f>
        <v>0</v>
      </c>
      <c r="BL151" s="23" t="s">
        <v>175</v>
      </c>
      <c r="BM151" s="23" t="s">
        <v>1531</v>
      </c>
    </row>
    <row r="152" spans="2:65" s="1" customFormat="1" ht="40.5">
      <c r="B152" s="40"/>
      <c r="C152" s="62"/>
      <c r="D152" s="203" t="s">
        <v>177</v>
      </c>
      <c r="E152" s="62"/>
      <c r="F152" s="204" t="s">
        <v>1516</v>
      </c>
      <c r="G152" s="62"/>
      <c r="H152" s="62"/>
      <c r="I152" s="162"/>
      <c r="J152" s="62"/>
      <c r="K152" s="62"/>
      <c r="L152" s="60"/>
      <c r="M152" s="205"/>
      <c r="N152" s="41"/>
      <c r="O152" s="41"/>
      <c r="P152" s="41"/>
      <c r="Q152" s="41"/>
      <c r="R152" s="41"/>
      <c r="S152" s="41"/>
      <c r="T152" s="77"/>
      <c r="AT152" s="23" t="s">
        <v>177</v>
      </c>
      <c r="AU152" s="23" t="s">
        <v>81</v>
      </c>
    </row>
    <row r="153" spans="2:65" s="1" customFormat="1" ht="16.5" customHeight="1">
      <c r="B153" s="40"/>
      <c r="C153" s="191" t="s">
        <v>339</v>
      </c>
      <c r="D153" s="191" t="s">
        <v>170</v>
      </c>
      <c r="E153" s="192" t="s">
        <v>1532</v>
      </c>
      <c r="F153" s="193" t="s">
        <v>1533</v>
      </c>
      <c r="G153" s="194" t="s">
        <v>173</v>
      </c>
      <c r="H153" s="195">
        <v>89</v>
      </c>
      <c r="I153" s="196"/>
      <c r="J153" s="197">
        <f>ROUND(I153*H153,2)</f>
        <v>0</v>
      </c>
      <c r="K153" s="193" t="s">
        <v>174</v>
      </c>
      <c r="L153" s="60"/>
      <c r="M153" s="198" t="s">
        <v>21</v>
      </c>
      <c r="N153" s="199" t="s">
        <v>42</v>
      </c>
      <c r="O153" s="41"/>
      <c r="P153" s="200">
        <f>O153*H153</f>
        <v>0</v>
      </c>
      <c r="Q153" s="200">
        <v>0</v>
      </c>
      <c r="R153" s="200">
        <f>Q153*H153</f>
        <v>0</v>
      </c>
      <c r="S153" s="200">
        <v>0</v>
      </c>
      <c r="T153" s="201">
        <f>S153*H153</f>
        <v>0</v>
      </c>
      <c r="AR153" s="23" t="s">
        <v>175</v>
      </c>
      <c r="AT153" s="23" t="s">
        <v>170</v>
      </c>
      <c r="AU153" s="23" t="s">
        <v>81</v>
      </c>
      <c r="AY153" s="23" t="s">
        <v>168</v>
      </c>
      <c r="BE153" s="202">
        <f>IF(N153="základní",J153,0)</f>
        <v>0</v>
      </c>
      <c r="BF153" s="202">
        <f>IF(N153="snížená",J153,0)</f>
        <v>0</v>
      </c>
      <c r="BG153" s="202">
        <f>IF(N153="zákl. přenesená",J153,0)</f>
        <v>0</v>
      </c>
      <c r="BH153" s="202">
        <f>IF(N153="sníž. přenesená",J153,0)</f>
        <v>0</v>
      </c>
      <c r="BI153" s="202">
        <f>IF(N153="nulová",J153,0)</f>
        <v>0</v>
      </c>
      <c r="BJ153" s="23" t="s">
        <v>79</v>
      </c>
      <c r="BK153" s="202">
        <f>ROUND(I153*H153,2)</f>
        <v>0</v>
      </c>
      <c r="BL153" s="23" t="s">
        <v>175</v>
      </c>
      <c r="BM153" s="23" t="s">
        <v>1534</v>
      </c>
    </row>
    <row r="154" spans="2:65" s="1" customFormat="1" ht="40.5">
      <c r="B154" s="40"/>
      <c r="C154" s="62"/>
      <c r="D154" s="203" t="s">
        <v>177</v>
      </c>
      <c r="E154" s="62"/>
      <c r="F154" s="204" t="s">
        <v>1516</v>
      </c>
      <c r="G154" s="62"/>
      <c r="H154" s="62"/>
      <c r="I154" s="162"/>
      <c r="J154" s="62"/>
      <c r="K154" s="62"/>
      <c r="L154" s="60"/>
      <c r="M154" s="205"/>
      <c r="N154" s="41"/>
      <c r="O154" s="41"/>
      <c r="P154" s="41"/>
      <c r="Q154" s="41"/>
      <c r="R154" s="41"/>
      <c r="S154" s="41"/>
      <c r="T154" s="77"/>
      <c r="AT154" s="23" t="s">
        <v>177</v>
      </c>
      <c r="AU154" s="23" t="s">
        <v>81</v>
      </c>
    </row>
    <row r="155" spans="2:65" s="1" customFormat="1" ht="16.5" customHeight="1">
      <c r="B155" s="40"/>
      <c r="C155" s="191" t="s">
        <v>344</v>
      </c>
      <c r="D155" s="191" t="s">
        <v>170</v>
      </c>
      <c r="E155" s="192" t="s">
        <v>1535</v>
      </c>
      <c r="F155" s="193" t="s">
        <v>1536</v>
      </c>
      <c r="G155" s="194" t="s">
        <v>173</v>
      </c>
      <c r="H155" s="195">
        <v>55</v>
      </c>
      <c r="I155" s="196"/>
      <c r="J155" s="197">
        <f>ROUND(I155*H155,2)</f>
        <v>0</v>
      </c>
      <c r="K155" s="193" t="s">
        <v>174</v>
      </c>
      <c r="L155" s="60"/>
      <c r="M155" s="198" t="s">
        <v>21</v>
      </c>
      <c r="N155" s="199" t="s">
        <v>42</v>
      </c>
      <c r="O155" s="41"/>
      <c r="P155" s="200">
        <f>O155*H155</f>
        <v>0</v>
      </c>
      <c r="Q155" s="200">
        <v>0</v>
      </c>
      <c r="R155" s="200">
        <f>Q155*H155</f>
        <v>0</v>
      </c>
      <c r="S155" s="200">
        <v>0</v>
      </c>
      <c r="T155" s="201">
        <f>S155*H155</f>
        <v>0</v>
      </c>
      <c r="AR155" s="23" t="s">
        <v>175</v>
      </c>
      <c r="AT155" s="23" t="s">
        <v>170</v>
      </c>
      <c r="AU155" s="23" t="s">
        <v>81</v>
      </c>
      <c r="AY155" s="23" t="s">
        <v>168</v>
      </c>
      <c r="BE155" s="202">
        <f>IF(N155="základní",J155,0)</f>
        <v>0</v>
      </c>
      <c r="BF155" s="202">
        <f>IF(N155="snížená",J155,0)</f>
        <v>0</v>
      </c>
      <c r="BG155" s="202">
        <f>IF(N155="zákl. přenesená",J155,0)</f>
        <v>0</v>
      </c>
      <c r="BH155" s="202">
        <f>IF(N155="sníž. přenesená",J155,0)</f>
        <v>0</v>
      </c>
      <c r="BI155" s="202">
        <f>IF(N155="nulová",J155,0)</f>
        <v>0</v>
      </c>
      <c r="BJ155" s="23" t="s">
        <v>79</v>
      </c>
      <c r="BK155" s="202">
        <f>ROUND(I155*H155,2)</f>
        <v>0</v>
      </c>
      <c r="BL155" s="23" t="s">
        <v>175</v>
      </c>
      <c r="BM155" s="23" t="s">
        <v>1537</v>
      </c>
    </row>
    <row r="156" spans="2:65" s="1" customFormat="1" ht="40.5">
      <c r="B156" s="40"/>
      <c r="C156" s="62"/>
      <c r="D156" s="203" t="s">
        <v>177</v>
      </c>
      <c r="E156" s="62"/>
      <c r="F156" s="204" t="s">
        <v>1516</v>
      </c>
      <c r="G156" s="62"/>
      <c r="H156" s="62"/>
      <c r="I156" s="162"/>
      <c r="J156" s="62"/>
      <c r="K156" s="62"/>
      <c r="L156" s="60"/>
      <c r="M156" s="205"/>
      <c r="N156" s="41"/>
      <c r="O156" s="41"/>
      <c r="P156" s="41"/>
      <c r="Q156" s="41"/>
      <c r="R156" s="41"/>
      <c r="S156" s="41"/>
      <c r="T156" s="77"/>
      <c r="AT156" s="23" t="s">
        <v>177</v>
      </c>
      <c r="AU156" s="23" t="s">
        <v>81</v>
      </c>
    </row>
    <row r="157" spans="2:65" s="1" customFormat="1" ht="25.5" customHeight="1">
      <c r="B157" s="40"/>
      <c r="C157" s="191" t="s">
        <v>348</v>
      </c>
      <c r="D157" s="191" t="s">
        <v>170</v>
      </c>
      <c r="E157" s="192" t="s">
        <v>1538</v>
      </c>
      <c r="F157" s="193" t="s">
        <v>1539</v>
      </c>
      <c r="G157" s="194" t="s">
        <v>458</v>
      </c>
      <c r="H157" s="195">
        <v>390</v>
      </c>
      <c r="I157" s="196"/>
      <c r="J157" s="197">
        <f>ROUND(I157*H157,2)</f>
        <v>0</v>
      </c>
      <c r="K157" s="193" t="s">
        <v>174</v>
      </c>
      <c r="L157" s="60"/>
      <c r="M157" s="198" t="s">
        <v>21</v>
      </c>
      <c r="N157" s="199" t="s">
        <v>42</v>
      </c>
      <c r="O157" s="41"/>
      <c r="P157" s="200">
        <f>O157*H157</f>
        <v>0</v>
      </c>
      <c r="Q157" s="200">
        <v>0</v>
      </c>
      <c r="R157" s="200">
        <f>Q157*H157</f>
        <v>0</v>
      </c>
      <c r="S157" s="200">
        <v>0</v>
      </c>
      <c r="T157" s="201">
        <f>S157*H157</f>
        <v>0</v>
      </c>
      <c r="AR157" s="23" t="s">
        <v>175</v>
      </c>
      <c r="AT157" s="23" t="s">
        <v>170</v>
      </c>
      <c r="AU157" s="23" t="s">
        <v>81</v>
      </c>
      <c r="AY157" s="23" t="s">
        <v>168</v>
      </c>
      <c r="BE157" s="202">
        <f>IF(N157="základní",J157,0)</f>
        <v>0</v>
      </c>
      <c r="BF157" s="202">
        <f>IF(N157="snížená",J157,0)</f>
        <v>0</v>
      </c>
      <c r="BG157" s="202">
        <f>IF(N157="zákl. přenesená",J157,0)</f>
        <v>0</v>
      </c>
      <c r="BH157" s="202">
        <f>IF(N157="sníž. přenesená",J157,0)</f>
        <v>0</v>
      </c>
      <c r="BI157" s="202">
        <f>IF(N157="nulová",J157,0)</f>
        <v>0</v>
      </c>
      <c r="BJ157" s="23" t="s">
        <v>79</v>
      </c>
      <c r="BK157" s="202">
        <f>ROUND(I157*H157,2)</f>
        <v>0</v>
      </c>
      <c r="BL157" s="23" t="s">
        <v>175</v>
      </c>
      <c r="BM157" s="23" t="s">
        <v>1540</v>
      </c>
    </row>
    <row r="158" spans="2:65" s="1" customFormat="1" ht="67.5">
      <c r="B158" s="40"/>
      <c r="C158" s="62"/>
      <c r="D158" s="203" t="s">
        <v>177</v>
      </c>
      <c r="E158" s="62"/>
      <c r="F158" s="204" t="s">
        <v>1541</v>
      </c>
      <c r="G158" s="62"/>
      <c r="H158" s="62"/>
      <c r="I158" s="162"/>
      <c r="J158" s="62"/>
      <c r="K158" s="62"/>
      <c r="L158" s="60"/>
      <c r="M158" s="205"/>
      <c r="N158" s="41"/>
      <c r="O158" s="41"/>
      <c r="P158" s="41"/>
      <c r="Q158" s="41"/>
      <c r="R158" s="41"/>
      <c r="S158" s="41"/>
      <c r="T158" s="77"/>
      <c r="AT158" s="23" t="s">
        <v>177</v>
      </c>
      <c r="AU158" s="23" t="s">
        <v>81</v>
      </c>
    </row>
    <row r="159" spans="2:65" s="1" customFormat="1" ht="25.5" customHeight="1">
      <c r="B159" s="40"/>
      <c r="C159" s="191" t="s">
        <v>352</v>
      </c>
      <c r="D159" s="191" t="s">
        <v>170</v>
      </c>
      <c r="E159" s="192" t="s">
        <v>1542</v>
      </c>
      <c r="F159" s="193" t="s">
        <v>1543</v>
      </c>
      <c r="G159" s="194" t="s">
        <v>458</v>
      </c>
      <c r="H159" s="195">
        <v>65</v>
      </c>
      <c r="I159" s="196"/>
      <c r="J159" s="197">
        <f>ROUND(I159*H159,2)</f>
        <v>0</v>
      </c>
      <c r="K159" s="193" t="s">
        <v>174</v>
      </c>
      <c r="L159" s="60"/>
      <c r="M159" s="198" t="s">
        <v>21</v>
      </c>
      <c r="N159" s="199" t="s">
        <v>42</v>
      </c>
      <c r="O159" s="41"/>
      <c r="P159" s="200">
        <f>O159*H159</f>
        <v>0</v>
      </c>
      <c r="Q159" s="200">
        <v>0</v>
      </c>
      <c r="R159" s="200">
        <f>Q159*H159</f>
        <v>0</v>
      </c>
      <c r="S159" s="200">
        <v>0</v>
      </c>
      <c r="T159" s="201">
        <f>S159*H159</f>
        <v>0</v>
      </c>
      <c r="AR159" s="23" t="s">
        <v>175</v>
      </c>
      <c r="AT159" s="23" t="s">
        <v>170</v>
      </c>
      <c r="AU159" s="23" t="s">
        <v>81</v>
      </c>
      <c r="AY159" s="23" t="s">
        <v>168</v>
      </c>
      <c r="BE159" s="202">
        <f>IF(N159="základní",J159,0)</f>
        <v>0</v>
      </c>
      <c r="BF159" s="202">
        <f>IF(N159="snížená",J159,0)</f>
        <v>0</v>
      </c>
      <c r="BG159" s="202">
        <f>IF(N159="zákl. přenesená",J159,0)</f>
        <v>0</v>
      </c>
      <c r="BH159" s="202">
        <f>IF(N159="sníž. přenesená",J159,0)</f>
        <v>0</v>
      </c>
      <c r="BI159" s="202">
        <f>IF(N159="nulová",J159,0)</f>
        <v>0</v>
      </c>
      <c r="BJ159" s="23" t="s">
        <v>79</v>
      </c>
      <c r="BK159" s="202">
        <f>ROUND(I159*H159,2)</f>
        <v>0</v>
      </c>
      <c r="BL159" s="23" t="s">
        <v>175</v>
      </c>
      <c r="BM159" s="23" t="s">
        <v>1544</v>
      </c>
    </row>
    <row r="160" spans="2:65" s="1" customFormat="1" ht="67.5">
      <c r="B160" s="40"/>
      <c r="C160" s="62"/>
      <c r="D160" s="203" t="s">
        <v>177</v>
      </c>
      <c r="E160" s="62"/>
      <c r="F160" s="204" t="s">
        <v>1541</v>
      </c>
      <c r="G160" s="62"/>
      <c r="H160" s="62"/>
      <c r="I160" s="162"/>
      <c r="J160" s="62"/>
      <c r="K160" s="62"/>
      <c r="L160" s="60"/>
      <c r="M160" s="205"/>
      <c r="N160" s="41"/>
      <c r="O160" s="41"/>
      <c r="P160" s="41"/>
      <c r="Q160" s="41"/>
      <c r="R160" s="41"/>
      <c r="S160" s="41"/>
      <c r="T160" s="77"/>
      <c r="AT160" s="23" t="s">
        <v>177</v>
      </c>
      <c r="AU160" s="23" t="s">
        <v>81</v>
      </c>
    </row>
    <row r="161" spans="2:65" s="1" customFormat="1" ht="25.5" customHeight="1">
      <c r="B161" s="40"/>
      <c r="C161" s="191" t="s">
        <v>357</v>
      </c>
      <c r="D161" s="191" t="s">
        <v>170</v>
      </c>
      <c r="E161" s="192" t="s">
        <v>1545</v>
      </c>
      <c r="F161" s="193" t="s">
        <v>1546</v>
      </c>
      <c r="G161" s="194" t="s">
        <v>458</v>
      </c>
      <c r="H161" s="195">
        <v>9</v>
      </c>
      <c r="I161" s="196"/>
      <c r="J161" s="197">
        <f>ROUND(I161*H161,2)</f>
        <v>0</v>
      </c>
      <c r="K161" s="193" t="s">
        <v>174</v>
      </c>
      <c r="L161" s="60"/>
      <c r="M161" s="198" t="s">
        <v>21</v>
      </c>
      <c r="N161" s="199" t="s">
        <v>42</v>
      </c>
      <c r="O161" s="41"/>
      <c r="P161" s="200">
        <f>O161*H161</f>
        <v>0</v>
      </c>
      <c r="Q161" s="200">
        <v>0</v>
      </c>
      <c r="R161" s="200">
        <f>Q161*H161</f>
        <v>0</v>
      </c>
      <c r="S161" s="200">
        <v>0</v>
      </c>
      <c r="T161" s="201">
        <f>S161*H161</f>
        <v>0</v>
      </c>
      <c r="AR161" s="23" t="s">
        <v>175</v>
      </c>
      <c r="AT161" s="23" t="s">
        <v>170</v>
      </c>
      <c r="AU161" s="23" t="s">
        <v>81</v>
      </c>
      <c r="AY161" s="23" t="s">
        <v>168</v>
      </c>
      <c r="BE161" s="202">
        <f>IF(N161="základní",J161,0)</f>
        <v>0</v>
      </c>
      <c r="BF161" s="202">
        <f>IF(N161="snížená",J161,0)</f>
        <v>0</v>
      </c>
      <c r="BG161" s="202">
        <f>IF(N161="zákl. přenesená",J161,0)</f>
        <v>0</v>
      </c>
      <c r="BH161" s="202">
        <f>IF(N161="sníž. přenesená",J161,0)</f>
        <v>0</v>
      </c>
      <c r="BI161" s="202">
        <f>IF(N161="nulová",J161,0)</f>
        <v>0</v>
      </c>
      <c r="BJ161" s="23" t="s">
        <v>79</v>
      </c>
      <c r="BK161" s="202">
        <f>ROUND(I161*H161,2)</f>
        <v>0</v>
      </c>
      <c r="BL161" s="23" t="s">
        <v>175</v>
      </c>
      <c r="BM161" s="23" t="s">
        <v>1547</v>
      </c>
    </row>
    <row r="162" spans="2:65" s="1" customFormat="1" ht="67.5">
      <c r="B162" s="40"/>
      <c r="C162" s="62"/>
      <c r="D162" s="203" t="s">
        <v>177</v>
      </c>
      <c r="E162" s="62"/>
      <c r="F162" s="204" t="s">
        <v>1541</v>
      </c>
      <c r="G162" s="62"/>
      <c r="H162" s="62"/>
      <c r="I162" s="162"/>
      <c r="J162" s="62"/>
      <c r="K162" s="62"/>
      <c r="L162" s="60"/>
      <c r="M162" s="205"/>
      <c r="N162" s="41"/>
      <c r="O162" s="41"/>
      <c r="P162" s="41"/>
      <c r="Q162" s="41"/>
      <c r="R162" s="41"/>
      <c r="S162" s="41"/>
      <c r="T162" s="77"/>
      <c r="AT162" s="23" t="s">
        <v>177</v>
      </c>
      <c r="AU162" s="23" t="s">
        <v>81</v>
      </c>
    </row>
    <row r="163" spans="2:65" s="1" customFormat="1" ht="25.5" customHeight="1">
      <c r="B163" s="40"/>
      <c r="C163" s="191" t="s">
        <v>362</v>
      </c>
      <c r="D163" s="191" t="s">
        <v>170</v>
      </c>
      <c r="E163" s="192" t="s">
        <v>1548</v>
      </c>
      <c r="F163" s="193" t="s">
        <v>1549</v>
      </c>
      <c r="G163" s="194" t="s">
        <v>458</v>
      </c>
      <c r="H163" s="195">
        <v>24</v>
      </c>
      <c r="I163" s="196"/>
      <c r="J163" s="197">
        <f>ROUND(I163*H163,2)</f>
        <v>0</v>
      </c>
      <c r="K163" s="193" t="s">
        <v>174</v>
      </c>
      <c r="L163" s="60"/>
      <c r="M163" s="198" t="s">
        <v>21</v>
      </c>
      <c r="N163" s="199" t="s">
        <v>42</v>
      </c>
      <c r="O163" s="41"/>
      <c r="P163" s="200">
        <f>O163*H163</f>
        <v>0</v>
      </c>
      <c r="Q163" s="200">
        <v>0</v>
      </c>
      <c r="R163" s="200">
        <f>Q163*H163</f>
        <v>0</v>
      </c>
      <c r="S163" s="200">
        <v>0</v>
      </c>
      <c r="T163" s="201">
        <f>S163*H163</f>
        <v>0</v>
      </c>
      <c r="AR163" s="23" t="s">
        <v>175</v>
      </c>
      <c r="AT163" s="23" t="s">
        <v>170</v>
      </c>
      <c r="AU163" s="23" t="s">
        <v>81</v>
      </c>
      <c r="AY163" s="23" t="s">
        <v>168</v>
      </c>
      <c r="BE163" s="202">
        <f>IF(N163="základní",J163,0)</f>
        <v>0</v>
      </c>
      <c r="BF163" s="202">
        <f>IF(N163="snížená",J163,0)</f>
        <v>0</v>
      </c>
      <c r="BG163" s="202">
        <f>IF(N163="zákl. přenesená",J163,0)</f>
        <v>0</v>
      </c>
      <c r="BH163" s="202">
        <f>IF(N163="sníž. přenesená",J163,0)</f>
        <v>0</v>
      </c>
      <c r="BI163" s="202">
        <f>IF(N163="nulová",J163,0)</f>
        <v>0</v>
      </c>
      <c r="BJ163" s="23" t="s">
        <v>79</v>
      </c>
      <c r="BK163" s="202">
        <f>ROUND(I163*H163,2)</f>
        <v>0</v>
      </c>
      <c r="BL163" s="23" t="s">
        <v>175</v>
      </c>
      <c r="BM163" s="23" t="s">
        <v>1550</v>
      </c>
    </row>
    <row r="164" spans="2:65" s="1" customFormat="1" ht="67.5">
      <c r="B164" s="40"/>
      <c r="C164" s="62"/>
      <c r="D164" s="203" t="s">
        <v>177</v>
      </c>
      <c r="E164" s="62"/>
      <c r="F164" s="204" t="s">
        <v>1541</v>
      </c>
      <c r="G164" s="62"/>
      <c r="H164" s="62"/>
      <c r="I164" s="162"/>
      <c r="J164" s="62"/>
      <c r="K164" s="62"/>
      <c r="L164" s="60"/>
      <c r="M164" s="205"/>
      <c r="N164" s="41"/>
      <c r="O164" s="41"/>
      <c r="P164" s="41"/>
      <c r="Q164" s="41"/>
      <c r="R164" s="41"/>
      <c r="S164" s="41"/>
      <c r="T164" s="77"/>
      <c r="AT164" s="23" t="s">
        <v>177</v>
      </c>
      <c r="AU164" s="23" t="s">
        <v>81</v>
      </c>
    </row>
    <row r="165" spans="2:65" s="1" customFormat="1" ht="25.5" customHeight="1">
      <c r="B165" s="40"/>
      <c r="C165" s="191" t="s">
        <v>245</v>
      </c>
      <c r="D165" s="191" t="s">
        <v>170</v>
      </c>
      <c r="E165" s="192" t="s">
        <v>1551</v>
      </c>
      <c r="F165" s="193" t="s">
        <v>1552</v>
      </c>
      <c r="G165" s="194" t="s">
        <v>458</v>
      </c>
      <c r="H165" s="195">
        <v>1</v>
      </c>
      <c r="I165" s="196"/>
      <c r="J165" s="197">
        <f>ROUND(I165*H165,2)</f>
        <v>0</v>
      </c>
      <c r="K165" s="193" t="s">
        <v>174</v>
      </c>
      <c r="L165" s="60"/>
      <c r="M165" s="198" t="s">
        <v>21</v>
      </c>
      <c r="N165" s="199" t="s">
        <v>42</v>
      </c>
      <c r="O165" s="41"/>
      <c r="P165" s="200">
        <f>O165*H165</f>
        <v>0</v>
      </c>
      <c r="Q165" s="200">
        <v>0</v>
      </c>
      <c r="R165" s="200">
        <f>Q165*H165</f>
        <v>0</v>
      </c>
      <c r="S165" s="200">
        <v>0</v>
      </c>
      <c r="T165" s="201">
        <f>S165*H165</f>
        <v>0</v>
      </c>
      <c r="AR165" s="23" t="s">
        <v>175</v>
      </c>
      <c r="AT165" s="23" t="s">
        <v>170</v>
      </c>
      <c r="AU165" s="23" t="s">
        <v>81</v>
      </c>
      <c r="AY165" s="23" t="s">
        <v>168</v>
      </c>
      <c r="BE165" s="202">
        <f>IF(N165="základní",J165,0)</f>
        <v>0</v>
      </c>
      <c r="BF165" s="202">
        <f>IF(N165="snížená",J165,0)</f>
        <v>0</v>
      </c>
      <c r="BG165" s="202">
        <f>IF(N165="zákl. přenesená",J165,0)</f>
        <v>0</v>
      </c>
      <c r="BH165" s="202">
        <f>IF(N165="sníž. přenesená",J165,0)</f>
        <v>0</v>
      </c>
      <c r="BI165" s="202">
        <f>IF(N165="nulová",J165,0)</f>
        <v>0</v>
      </c>
      <c r="BJ165" s="23" t="s">
        <v>79</v>
      </c>
      <c r="BK165" s="202">
        <f>ROUND(I165*H165,2)</f>
        <v>0</v>
      </c>
      <c r="BL165" s="23" t="s">
        <v>175</v>
      </c>
      <c r="BM165" s="23" t="s">
        <v>1553</v>
      </c>
    </row>
    <row r="166" spans="2:65" s="1" customFormat="1" ht="67.5">
      <c r="B166" s="40"/>
      <c r="C166" s="62"/>
      <c r="D166" s="203" t="s">
        <v>177</v>
      </c>
      <c r="E166" s="62"/>
      <c r="F166" s="204" t="s">
        <v>1541</v>
      </c>
      <c r="G166" s="62"/>
      <c r="H166" s="62"/>
      <c r="I166" s="162"/>
      <c r="J166" s="62"/>
      <c r="K166" s="62"/>
      <c r="L166" s="60"/>
      <c r="M166" s="205"/>
      <c r="N166" s="41"/>
      <c r="O166" s="41"/>
      <c r="P166" s="41"/>
      <c r="Q166" s="41"/>
      <c r="R166" s="41"/>
      <c r="S166" s="41"/>
      <c r="T166" s="77"/>
      <c r="AT166" s="23" t="s">
        <v>177</v>
      </c>
      <c r="AU166" s="23" t="s">
        <v>81</v>
      </c>
    </row>
    <row r="167" spans="2:65" s="1" customFormat="1" ht="16.5" customHeight="1">
      <c r="B167" s="40"/>
      <c r="C167" s="228" t="s">
        <v>250</v>
      </c>
      <c r="D167" s="228" t="s">
        <v>260</v>
      </c>
      <c r="E167" s="229" t="s">
        <v>787</v>
      </c>
      <c r="F167" s="230" t="s">
        <v>1554</v>
      </c>
      <c r="G167" s="231" t="s">
        <v>205</v>
      </c>
      <c r="H167" s="232">
        <v>11.5</v>
      </c>
      <c r="I167" s="233"/>
      <c r="J167" s="234">
        <f>ROUND(I167*H167,2)</f>
        <v>0</v>
      </c>
      <c r="K167" s="230" t="s">
        <v>21</v>
      </c>
      <c r="L167" s="235"/>
      <c r="M167" s="236" t="s">
        <v>21</v>
      </c>
      <c r="N167" s="237" t="s">
        <v>42</v>
      </c>
      <c r="O167" s="41"/>
      <c r="P167" s="200">
        <f>O167*H167</f>
        <v>0</v>
      </c>
      <c r="Q167" s="200">
        <v>0</v>
      </c>
      <c r="R167" s="200">
        <f>Q167*H167</f>
        <v>0</v>
      </c>
      <c r="S167" s="200">
        <v>0</v>
      </c>
      <c r="T167" s="201">
        <f>S167*H167</f>
        <v>0</v>
      </c>
      <c r="AR167" s="23" t="s">
        <v>208</v>
      </c>
      <c r="AT167" s="23" t="s">
        <v>260</v>
      </c>
      <c r="AU167" s="23" t="s">
        <v>81</v>
      </c>
      <c r="AY167" s="23" t="s">
        <v>168</v>
      </c>
      <c r="BE167" s="202">
        <f>IF(N167="základní",J167,0)</f>
        <v>0</v>
      </c>
      <c r="BF167" s="202">
        <f>IF(N167="snížená",J167,0)</f>
        <v>0</v>
      </c>
      <c r="BG167" s="202">
        <f>IF(N167="zákl. přenesená",J167,0)</f>
        <v>0</v>
      </c>
      <c r="BH167" s="202">
        <f>IF(N167="sníž. přenesená",J167,0)</f>
        <v>0</v>
      </c>
      <c r="BI167" s="202">
        <f>IF(N167="nulová",J167,0)</f>
        <v>0</v>
      </c>
      <c r="BJ167" s="23" t="s">
        <v>79</v>
      </c>
      <c r="BK167" s="202">
        <f>ROUND(I167*H167,2)</f>
        <v>0</v>
      </c>
      <c r="BL167" s="23" t="s">
        <v>175</v>
      </c>
      <c r="BM167" s="23" t="s">
        <v>1555</v>
      </c>
    </row>
    <row r="168" spans="2:65" s="11" customFormat="1" ht="13.5">
      <c r="B168" s="206"/>
      <c r="C168" s="207"/>
      <c r="D168" s="203" t="s">
        <v>182</v>
      </c>
      <c r="E168" s="208" t="s">
        <v>21</v>
      </c>
      <c r="F168" s="209" t="s">
        <v>1556</v>
      </c>
      <c r="G168" s="207"/>
      <c r="H168" s="210">
        <v>11.5</v>
      </c>
      <c r="I168" s="211"/>
      <c r="J168" s="207"/>
      <c r="K168" s="207"/>
      <c r="L168" s="212"/>
      <c r="M168" s="213"/>
      <c r="N168" s="214"/>
      <c r="O168" s="214"/>
      <c r="P168" s="214"/>
      <c r="Q168" s="214"/>
      <c r="R168" s="214"/>
      <c r="S168" s="214"/>
      <c r="T168" s="215"/>
      <c r="AT168" s="216" t="s">
        <v>182</v>
      </c>
      <c r="AU168" s="216" t="s">
        <v>81</v>
      </c>
      <c r="AV168" s="11" t="s">
        <v>81</v>
      </c>
      <c r="AW168" s="11" t="s">
        <v>34</v>
      </c>
      <c r="AX168" s="11" t="s">
        <v>71</v>
      </c>
      <c r="AY168" s="216" t="s">
        <v>168</v>
      </c>
    </row>
    <row r="169" spans="2:65" s="12" customFormat="1" ht="13.5">
      <c r="B169" s="217"/>
      <c r="C169" s="218"/>
      <c r="D169" s="203" t="s">
        <v>182</v>
      </c>
      <c r="E169" s="219" t="s">
        <v>21</v>
      </c>
      <c r="F169" s="220" t="s">
        <v>184</v>
      </c>
      <c r="G169" s="218"/>
      <c r="H169" s="221">
        <v>11.5</v>
      </c>
      <c r="I169" s="222"/>
      <c r="J169" s="218"/>
      <c r="K169" s="218"/>
      <c r="L169" s="223"/>
      <c r="M169" s="224"/>
      <c r="N169" s="225"/>
      <c r="O169" s="225"/>
      <c r="P169" s="225"/>
      <c r="Q169" s="225"/>
      <c r="R169" s="225"/>
      <c r="S169" s="225"/>
      <c r="T169" s="226"/>
      <c r="AT169" s="227" t="s">
        <v>182</v>
      </c>
      <c r="AU169" s="227" t="s">
        <v>81</v>
      </c>
      <c r="AV169" s="12" t="s">
        <v>175</v>
      </c>
      <c r="AW169" s="12" t="s">
        <v>34</v>
      </c>
      <c r="AX169" s="12" t="s">
        <v>79</v>
      </c>
      <c r="AY169" s="227" t="s">
        <v>168</v>
      </c>
    </row>
    <row r="170" spans="2:65" s="1" customFormat="1" ht="16.5" customHeight="1">
      <c r="B170" s="40"/>
      <c r="C170" s="228" t="s">
        <v>519</v>
      </c>
      <c r="D170" s="228" t="s">
        <v>260</v>
      </c>
      <c r="E170" s="229" t="s">
        <v>790</v>
      </c>
      <c r="F170" s="230" t="s">
        <v>1557</v>
      </c>
      <c r="G170" s="231" t="s">
        <v>205</v>
      </c>
      <c r="H170" s="232">
        <v>10.199999999999999</v>
      </c>
      <c r="I170" s="233"/>
      <c r="J170" s="234">
        <f>ROUND(I170*H170,2)</f>
        <v>0</v>
      </c>
      <c r="K170" s="230" t="s">
        <v>21</v>
      </c>
      <c r="L170" s="235"/>
      <c r="M170" s="236" t="s">
        <v>21</v>
      </c>
      <c r="N170" s="237" t="s">
        <v>42</v>
      </c>
      <c r="O170" s="41"/>
      <c r="P170" s="200">
        <f>O170*H170</f>
        <v>0</v>
      </c>
      <c r="Q170" s="200">
        <v>0</v>
      </c>
      <c r="R170" s="200">
        <f>Q170*H170</f>
        <v>0</v>
      </c>
      <c r="S170" s="200">
        <v>0</v>
      </c>
      <c r="T170" s="201">
        <f>S170*H170</f>
        <v>0</v>
      </c>
      <c r="AR170" s="23" t="s">
        <v>208</v>
      </c>
      <c r="AT170" s="23" t="s">
        <v>260</v>
      </c>
      <c r="AU170" s="23" t="s">
        <v>81</v>
      </c>
      <c r="AY170" s="23" t="s">
        <v>168</v>
      </c>
      <c r="BE170" s="202">
        <f>IF(N170="základní",J170,0)</f>
        <v>0</v>
      </c>
      <c r="BF170" s="202">
        <f>IF(N170="snížená",J170,0)</f>
        <v>0</v>
      </c>
      <c r="BG170" s="202">
        <f>IF(N170="zákl. přenesená",J170,0)</f>
        <v>0</v>
      </c>
      <c r="BH170" s="202">
        <f>IF(N170="sníž. přenesená",J170,0)</f>
        <v>0</v>
      </c>
      <c r="BI170" s="202">
        <f>IF(N170="nulová",J170,0)</f>
        <v>0</v>
      </c>
      <c r="BJ170" s="23" t="s">
        <v>79</v>
      </c>
      <c r="BK170" s="202">
        <f>ROUND(I170*H170,2)</f>
        <v>0</v>
      </c>
      <c r="BL170" s="23" t="s">
        <v>175</v>
      </c>
      <c r="BM170" s="23" t="s">
        <v>1558</v>
      </c>
    </row>
    <row r="171" spans="2:65" s="1" customFormat="1" ht="16.5" customHeight="1">
      <c r="B171" s="40"/>
      <c r="C171" s="228" t="s">
        <v>524</v>
      </c>
      <c r="D171" s="228" t="s">
        <v>260</v>
      </c>
      <c r="E171" s="229" t="s">
        <v>794</v>
      </c>
      <c r="F171" s="230" t="s">
        <v>1559</v>
      </c>
      <c r="G171" s="231" t="s">
        <v>850</v>
      </c>
      <c r="H171" s="232">
        <v>54.5</v>
      </c>
      <c r="I171" s="233"/>
      <c r="J171" s="234">
        <f>ROUND(I171*H171,2)</f>
        <v>0</v>
      </c>
      <c r="K171" s="230" t="s">
        <v>21</v>
      </c>
      <c r="L171" s="235"/>
      <c r="M171" s="236" t="s">
        <v>21</v>
      </c>
      <c r="N171" s="237" t="s">
        <v>42</v>
      </c>
      <c r="O171" s="41"/>
      <c r="P171" s="200">
        <f>O171*H171</f>
        <v>0</v>
      </c>
      <c r="Q171" s="200">
        <v>0</v>
      </c>
      <c r="R171" s="200">
        <f>Q171*H171</f>
        <v>0</v>
      </c>
      <c r="S171" s="200">
        <v>0</v>
      </c>
      <c r="T171" s="201">
        <f>S171*H171</f>
        <v>0</v>
      </c>
      <c r="AR171" s="23" t="s">
        <v>208</v>
      </c>
      <c r="AT171" s="23" t="s">
        <v>260</v>
      </c>
      <c r="AU171" s="23" t="s">
        <v>81</v>
      </c>
      <c r="AY171" s="23" t="s">
        <v>168</v>
      </c>
      <c r="BE171" s="202">
        <f>IF(N171="základní",J171,0)</f>
        <v>0</v>
      </c>
      <c r="BF171" s="202">
        <f>IF(N171="snížená",J171,0)</f>
        <v>0</v>
      </c>
      <c r="BG171" s="202">
        <f>IF(N171="zákl. přenesená",J171,0)</f>
        <v>0</v>
      </c>
      <c r="BH171" s="202">
        <f>IF(N171="sníž. přenesená",J171,0)</f>
        <v>0</v>
      </c>
      <c r="BI171" s="202">
        <f>IF(N171="nulová",J171,0)</f>
        <v>0</v>
      </c>
      <c r="BJ171" s="23" t="s">
        <v>79</v>
      </c>
      <c r="BK171" s="202">
        <f>ROUND(I171*H171,2)</f>
        <v>0</v>
      </c>
      <c r="BL171" s="23" t="s">
        <v>175</v>
      </c>
      <c r="BM171" s="23" t="s">
        <v>1560</v>
      </c>
    </row>
    <row r="172" spans="2:65" s="1" customFormat="1" ht="25.5" customHeight="1">
      <c r="B172" s="40"/>
      <c r="C172" s="191" t="s">
        <v>529</v>
      </c>
      <c r="D172" s="191" t="s">
        <v>170</v>
      </c>
      <c r="E172" s="192" t="s">
        <v>1561</v>
      </c>
      <c r="F172" s="193" t="s">
        <v>1562</v>
      </c>
      <c r="G172" s="194" t="s">
        <v>458</v>
      </c>
      <c r="H172" s="195">
        <v>140</v>
      </c>
      <c r="I172" s="196"/>
      <c r="J172" s="197">
        <f>ROUND(I172*H172,2)</f>
        <v>0</v>
      </c>
      <c r="K172" s="193" t="s">
        <v>174</v>
      </c>
      <c r="L172" s="60"/>
      <c r="M172" s="198" t="s">
        <v>21</v>
      </c>
      <c r="N172" s="199" t="s">
        <v>42</v>
      </c>
      <c r="O172" s="41"/>
      <c r="P172" s="200">
        <f>O172*H172</f>
        <v>0</v>
      </c>
      <c r="Q172" s="200">
        <v>0</v>
      </c>
      <c r="R172" s="200">
        <f>Q172*H172</f>
        <v>0</v>
      </c>
      <c r="S172" s="200">
        <v>0</v>
      </c>
      <c r="T172" s="201">
        <f>S172*H172</f>
        <v>0</v>
      </c>
      <c r="AR172" s="23" t="s">
        <v>175</v>
      </c>
      <c r="AT172" s="23" t="s">
        <v>170</v>
      </c>
      <c r="AU172" s="23" t="s">
        <v>81</v>
      </c>
      <c r="AY172" s="23" t="s">
        <v>168</v>
      </c>
      <c r="BE172" s="202">
        <f>IF(N172="základní",J172,0)</f>
        <v>0</v>
      </c>
      <c r="BF172" s="202">
        <f>IF(N172="snížená",J172,0)</f>
        <v>0</v>
      </c>
      <c r="BG172" s="202">
        <f>IF(N172="zákl. přenesená",J172,0)</f>
        <v>0</v>
      </c>
      <c r="BH172" s="202">
        <f>IF(N172="sníž. přenesená",J172,0)</f>
        <v>0</v>
      </c>
      <c r="BI172" s="202">
        <f>IF(N172="nulová",J172,0)</f>
        <v>0</v>
      </c>
      <c r="BJ172" s="23" t="s">
        <v>79</v>
      </c>
      <c r="BK172" s="202">
        <f>ROUND(I172*H172,2)</f>
        <v>0</v>
      </c>
      <c r="BL172" s="23" t="s">
        <v>175</v>
      </c>
      <c r="BM172" s="23" t="s">
        <v>1563</v>
      </c>
    </row>
    <row r="173" spans="2:65" s="1" customFormat="1" ht="67.5">
      <c r="B173" s="40"/>
      <c r="C173" s="62"/>
      <c r="D173" s="203" t="s">
        <v>177</v>
      </c>
      <c r="E173" s="62"/>
      <c r="F173" s="204" t="s">
        <v>1541</v>
      </c>
      <c r="G173" s="62"/>
      <c r="H173" s="62"/>
      <c r="I173" s="162"/>
      <c r="J173" s="62"/>
      <c r="K173" s="62"/>
      <c r="L173" s="60"/>
      <c r="M173" s="205"/>
      <c r="N173" s="41"/>
      <c r="O173" s="41"/>
      <c r="P173" s="41"/>
      <c r="Q173" s="41"/>
      <c r="R173" s="41"/>
      <c r="S173" s="41"/>
      <c r="T173" s="77"/>
      <c r="AT173" s="23" t="s">
        <v>177</v>
      </c>
      <c r="AU173" s="23" t="s">
        <v>81</v>
      </c>
    </row>
    <row r="174" spans="2:65" s="1" customFormat="1" ht="16.5" customHeight="1">
      <c r="B174" s="40"/>
      <c r="C174" s="191" t="s">
        <v>533</v>
      </c>
      <c r="D174" s="191" t="s">
        <v>170</v>
      </c>
      <c r="E174" s="192" t="s">
        <v>1564</v>
      </c>
      <c r="F174" s="193" t="s">
        <v>1565</v>
      </c>
      <c r="G174" s="194" t="s">
        <v>458</v>
      </c>
      <c r="H174" s="195">
        <v>9</v>
      </c>
      <c r="I174" s="196"/>
      <c r="J174" s="197">
        <f>ROUND(I174*H174,2)</f>
        <v>0</v>
      </c>
      <c r="K174" s="193" t="s">
        <v>174</v>
      </c>
      <c r="L174" s="60"/>
      <c r="M174" s="198" t="s">
        <v>21</v>
      </c>
      <c r="N174" s="199" t="s">
        <v>42</v>
      </c>
      <c r="O174" s="41"/>
      <c r="P174" s="200">
        <f>O174*H174</f>
        <v>0</v>
      </c>
      <c r="Q174" s="200">
        <v>5.0000000000000002E-5</v>
      </c>
      <c r="R174" s="200">
        <f>Q174*H174</f>
        <v>4.5000000000000004E-4</v>
      </c>
      <c r="S174" s="200">
        <v>0</v>
      </c>
      <c r="T174" s="201">
        <f>S174*H174</f>
        <v>0</v>
      </c>
      <c r="AR174" s="23" t="s">
        <v>175</v>
      </c>
      <c r="AT174" s="23" t="s">
        <v>170</v>
      </c>
      <c r="AU174" s="23" t="s">
        <v>81</v>
      </c>
      <c r="AY174" s="23" t="s">
        <v>168</v>
      </c>
      <c r="BE174" s="202">
        <f>IF(N174="základní",J174,0)</f>
        <v>0</v>
      </c>
      <c r="BF174" s="202">
        <f>IF(N174="snížená",J174,0)</f>
        <v>0</v>
      </c>
      <c r="BG174" s="202">
        <f>IF(N174="zákl. přenesená",J174,0)</f>
        <v>0</v>
      </c>
      <c r="BH174" s="202">
        <f>IF(N174="sníž. přenesená",J174,0)</f>
        <v>0</v>
      </c>
      <c r="BI174" s="202">
        <f>IF(N174="nulová",J174,0)</f>
        <v>0</v>
      </c>
      <c r="BJ174" s="23" t="s">
        <v>79</v>
      </c>
      <c r="BK174" s="202">
        <f>ROUND(I174*H174,2)</f>
        <v>0</v>
      </c>
      <c r="BL174" s="23" t="s">
        <v>175</v>
      </c>
      <c r="BM174" s="23" t="s">
        <v>1566</v>
      </c>
    </row>
    <row r="175" spans="2:65" s="1" customFormat="1" ht="54">
      <c r="B175" s="40"/>
      <c r="C175" s="62"/>
      <c r="D175" s="203" t="s">
        <v>177</v>
      </c>
      <c r="E175" s="62"/>
      <c r="F175" s="204" t="s">
        <v>1567</v>
      </c>
      <c r="G175" s="62"/>
      <c r="H175" s="62"/>
      <c r="I175" s="162"/>
      <c r="J175" s="62"/>
      <c r="K175" s="62"/>
      <c r="L175" s="60"/>
      <c r="M175" s="205"/>
      <c r="N175" s="41"/>
      <c r="O175" s="41"/>
      <c r="P175" s="41"/>
      <c r="Q175" s="41"/>
      <c r="R175" s="41"/>
      <c r="S175" s="41"/>
      <c r="T175" s="77"/>
      <c r="AT175" s="23" t="s">
        <v>177</v>
      </c>
      <c r="AU175" s="23" t="s">
        <v>81</v>
      </c>
    </row>
    <row r="176" spans="2:65" s="1" customFormat="1" ht="16.5" customHeight="1">
      <c r="B176" s="40"/>
      <c r="C176" s="228" t="s">
        <v>537</v>
      </c>
      <c r="D176" s="228" t="s">
        <v>260</v>
      </c>
      <c r="E176" s="229" t="s">
        <v>1568</v>
      </c>
      <c r="F176" s="230" t="s">
        <v>1569</v>
      </c>
      <c r="G176" s="231" t="s">
        <v>792</v>
      </c>
      <c r="H176" s="232">
        <v>9</v>
      </c>
      <c r="I176" s="233"/>
      <c r="J176" s="234">
        <f>ROUND(I176*H176,2)</f>
        <v>0</v>
      </c>
      <c r="K176" s="230" t="s">
        <v>21</v>
      </c>
      <c r="L176" s="235"/>
      <c r="M176" s="236" t="s">
        <v>21</v>
      </c>
      <c r="N176" s="237" t="s">
        <v>42</v>
      </c>
      <c r="O176" s="41"/>
      <c r="P176" s="200">
        <f>O176*H176</f>
        <v>0</v>
      </c>
      <c r="Q176" s="200">
        <v>0</v>
      </c>
      <c r="R176" s="200">
        <f>Q176*H176</f>
        <v>0</v>
      </c>
      <c r="S176" s="200">
        <v>0</v>
      </c>
      <c r="T176" s="201">
        <f>S176*H176</f>
        <v>0</v>
      </c>
      <c r="AR176" s="23" t="s">
        <v>208</v>
      </c>
      <c r="AT176" s="23" t="s">
        <v>260</v>
      </c>
      <c r="AU176" s="23" t="s">
        <v>81</v>
      </c>
      <c r="AY176" s="23" t="s">
        <v>168</v>
      </c>
      <c r="BE176" s="202">
        <f>IF(N176="základní",J176,0)</f>
        <v>0</v>
      </c>
      <c r="BF176" s="202">
        <f>IF(N176="snížená",J176,0)</f>
        <v>0</v>
      </c>
      <c r="BG176" s="202">
        <f>IF(N176="zákl. přenesená",J176,0)</f>
        <v>0</v>
      </c>
      <c r="BH176" s="202">
        <f>IF(N176="sníž. přenesená",J176,0)</f>
        <v>0</v>
      </c>
      <c r="BI176" s="202">
        <f>IF(N176="nulová",J176,0)</f>
        <v>0</v>
      </c>
      <c r="BJ176" s="23" t="s">
        <v>79</v>
      </c>
      <c r="BK176" s="202">
        <f>ROUND(I176*H176,2)</f>
        <v>0</v>
      </c>
      <c r="BL176" s="23" t="s">
        <v>175</v>
      </c>
      <c r="BM176" s="23" t="s">
        <v>1570</v>
      </c>
    </row>
    <row r="177" spans="2:65" s="1" customFormat="1" ht="16.5" customHeight="1">
      <c r="B177" s="40"/>
      <c r="C177" s="191" t="s">
        <v>542</v>
      </c>
      <c r="D177" s="191" t="s">
        <v>170</v>
      </c>
      <c r="E177" s="192" t="s">
        <v>1571</v>
      </c>
      <c r="F177" s="193" t="s">
        <v>1572</v>
      </c>
      <c r="G177" s="194" t="s">
        <v>458</v>
      </c>
      <c r="H177" s="195">
        <v>1</v>
      </c>
      <c r="I177" s="196"/>
      <c r="J177" s="197">
        <f>ROUND(I177*H177,2)</f>
        <v>0</v>
      </c>
      <c r="K177" s="193" t="s">
        <v>174</v>
      </c>
      <c r="L177" s="60"/>
      <c r="M177" s="198" t="s">
        <v>21</v>
      </c>
      <c r="N177" s="199" t="s">
        <v>42</v>
      </c>
      <c r="O177" s="41"/>
      <c r="P177" s="200">
        <f>O177*H177</f>
        <v>0</v>
      </c>
      <c r="Q177" s="200">
        <v>6.0000000000000002E-5</v>
      </c>
      <c r="R177" s="200">
        <f>Q177*H177</f>
        <v>6.0000000000000002E-5</v>
      </c>
      <c r="S177" s="200">
        <v>0</v>
      </c>
      <c r="T177" s="201">
        <f>S177*H177</f>
        <v>0</v>
      </c>
      <c r="AR177" s="23" t="s">
        <v>175</v>
      </c>
      <c r="AT177" s="23" t="s">
        <v>170</v>
      </c>
      <c r="AU177" s="23" t="s">
        <v>81</v>
      </c>
      <c r="AY177" s="23" t="s">
        <v>168</v>
      </c>
      <c r="BE177" s="202">
        <f>IF(N177="základní",J177,0)</f>
        <v>0</v>
      </c>
      <c r="BF177" s="202">
        <f>IF(N177="snížená",J177,0)</f>
        <v>0</v>
      </c>
      <c r="BG177" s="202">
        <f>IF(N177="zákl. přenesená",J177,0)</f>
        <v>0</v>
      </c>
      <c r="BH177" s="202">
        <f>IF(N177="sníž. přenesená",J177,0)</f>
        <v>0</v>
      </c>
      <c r="BI177" s="202">
        <f>IF(N177="nulová",J177,0)</f>
        <v>0</v>
      </c>
      <c r="BJ177" s="23" t="s">
        <v>79</v>
      </c>
      <c r="BK177" s="202">
        <f>ROUND(I177*H177,2)</f>
        <v>0</v>
      </c>
      <c r="BL177" s="23" t="s">
        <v>175</v>
      </c>
      <c r="BM177" s="23" t="s">
        <v>1573</v>
      </c>
    </row>
    <row r="178" spans="2:65" s="1" customFormat="1" ht="54">
      <c r="B178" s="40"/>
      <c r="C178" s="62"/>
      <c r="D178" s="203" t="s">
        <v>177</v>
      </c>
      <c r="E178" s="62"/>
      <c r="F178" s="204" t="s">
        <v>1567</v>
      </c>
      <c r="G178" s="62"/>
      <c r="H178" s="62"/>
      <c r="I178" s="162"/>
      <c r="J178" s="62"/>
      <c r="K178" s="62"/>
      <c r="L178" s="60"/>
      <c r="M178" s="205"/>
      <c r="N178" s="41"/>
      <c r="O178" s="41"/>
      <c r="P178" s="41"/>
      <c r="Q178" s="41"/>
      <c r="R178" s="41"/>
      <c r="S178" s="41"/>
      <c r="T178" s="77"/>
      <c r="AT178" s="23" t="s">
        <v>177</v>
      </c>
      <c r="AU178" s="23" t="s">
        <v>81</v>
      </c>
    </row>
    <row r="179" spans="2:65" s="1" customFormat="1" ht="16.5" customHeight="1">
      <c r="B179" s="40"/>
      <c r="C179" s="228" t="s">
        <v>546</v>
      </c>
      <c r="D179" s="228" t="s">
        <v>260</v>
      </c>
      <c r="E179" s="229" t="s">
        <v>1574</v>
      </c>
      <c r="F179" s="230" t="s">
        <v>1575</v>
      </c>
      <c r="G179" s="231" t="s">
        <v>205</v>
      </c>
      <c r="H179" s="232">
        <v>1</v>
      </c>
      <c r="I179" s="233"/>
      <c r="J179" s="234">
        <f>ROUND(I179*H179,2)</f>
        <v>0</v>
      </c>
      <c r="K179" s="230" t="s">
        <v>174</v>
      </c>
      <c r="L179" s="235"/>
      <c r="M179" s="236" t="s">
        <v>21</v>
      </c>
      <c r="N179" s="237" t="s">
        <v>42</v>
      </c>
      <c r="O179" s="41"/>
      <c r="P179" s="200">
        <f>O179*H179</f>
        <v>0</v>
      </c>
      <c r="Q179" s="200">
        <v>0.65</v>
      </c>
      <c r="R179" s="200">
        <f>Q179*H179</f>
        <v>0.65</v>
      </c>
      <c r="S179" s="200">
        <v>0</v>
      </c>
      <c r="T179" s="201">
        <f>S179*H179</f>
        <v>0</v>
      </c>
      <c r="AR179" s="23" t="s">
        <v>208</v>
      </c>
      <c r="AT179" s="23" t="s">
        <v>260</v>
      </c>
      <c r="AU179" s="23" t="s">
        <v>81</v>
      </c>
      <c r="AY179" s="23" t="s">
        <v>168</v>
      </c>
      <c r="BE179" s="202">
        <f>IF(N179="základní",J179,0)</f>
        <v>0</v>
      </c>
      <c r="BF179" s="202">
        <f>IF(N179="snížená",J179,0)</f>
        <v>0</v>
      </c>
      <c r="BG179" s="202">
        <f>IF(N179="zákl. přenesená",J179,0)</f>
        <v>0</v>
      </c>
      <c r="BH179" s="202">
        <f>IF(N179="sníž. přenesená",J179,0)</f>
        <v>0</v>
      </c>
      <c r="BI179" s="202">
        <f>IF(N179="nulová",J179,0)</f>
        <v>0</v>
      </c>
      <c r="BJ179" s="23" t="s">
        <v>79</v>
      </c>
      <c r="BK179" s="202">
        <f>ROUND(I179*H179,2)</f>
        <v>0</v>
      </c>
      <c r="BL179" s="23" t="s">
        <v>175</v>
      </c>
      <c r="BM179" s="23" t="s">
        <v>1576</v>
      </c>
    </row>
    <row r="180" spans="2:65" s="1" customFormat="1" ht="16.5" customHeight="1">
      <c r="B180" s="40"/>
      <c r="C180" s="191" t="s">
        <v>551</v>
      </c>
      <c r="D180" s="191" t="s">
        <v>170</v>
      </c>
      <c r="E180" s="192" t="s">
        <v>1577</v>
      </c>
      <c r="F180" s="193" t="s">
        <v>1578</v>
      </c>
      <c r="G180" s="194" t="s">
        <v>458</v>
      </c>
      <c r="H180" s="195">
        <v>3</v>
      </c>
      <c r="I180" s="196"/>
      <c r="J180" s="197">
        <f>ROUND(I180*H180,2)</f>
        <v>0</v>
      </c>
      <c r="K180" s="193" t="s">
        <v>174</v>
      </c>
      <c r="L180" s="60"/>
      <c r="M180" s="198" t="s">
        <v>21</v>
      </c>
      <c r="N180" s="199" t="s">
        <v>42</v>
      </c>
      <c r="O180" s="41"/>
      <c r="P180" s="200">
        <f>O180*H180</f>
        <v>0</v>
      </c>
      <c r="Q180" s="200">
        <v>6.0000000000000002E-5</v>
      </c>
      <c r="R180" s="200">
        <f>Q180*H180</f>
        <v>1.8000000000000001E-4</v>
      </c>
      <c r="S180" s="200">
        <v>0</v>
      </c>
      <c r="T180" s="201">
        <f>S180*H180</f>
        <v>0</v>
      </c>
      <c r="AR180" s="23" t="s">
        <v>175</v>
      </c>
      <c r="AT180" s="23" t="s">
        <v>170</v>
      </c>
      <c r="AU180" s="23" t="s">
        <v>81</v>
      </c>
      <c r="AY180" s="23" t="s">
        <v>168</v>
      </c>
      <c r="BE180" s="202">
        <f>IF(N180="základní",J180,0)</f>
        <v>0</v>
      </c>
      <c r="BF180" s="202">
        <f>IF(N180="snížená",J180,0)</f>
        <v>0</v>
      </c>
      <c r="BG180" s="202">
        <f>IF(N180="zákl. přenesená",J180,0)</f>
        <v>0</v>
      </c>
      <c r="BH180" s="202">
        <f>IF(N180="sníž. přenesená",J180,0)</f>
        <v>0</v>
      </c>
      <c r="BI180" s="202">
        <f>IF(N180="nulová",J180,0)</f>
        <v>0</v>
      </c>
      <c r="BJ180" s="23" t="s">
        <v>79</v>
      </c>
      <c r="BK180" s="202">
        <f>ROUND(I180*H180,2)</f>
        <v>0</v>
      </c>
      <c r="BL180" s="23" t="s">
        <v>175</v>
      </c>
      <c r="BM180" s="23" t="s">
        <v>1579</v>
      </c>
    </row>
    <row r="181" spans="2:65" s="1" customFormat="1" ht="54">
      <c r="B181" s="40"/>
      <c r="C181" s="62"/>
      <c r="D181" s="203" t="s">
        <v>177</v>
      </c>
      <c r="E181" s="62"/>
      <c r="F181" s="204" t="s">
        <v>1567</v>
      </c>
      <c r="G181" s="62"/>
      <c r="H181" s="62"/>
      <c r="I181" s="162"/>
      <c r="J181" s="62"/>
      <c r="K181" s="62"/>
      <c r="L181" s="60"/>
      <c r="M181" s="205"/>
      <c r="N181" s="41"/>
      <c r="O181" s="41"/>
      <c r="P181" s="41"/>
      <c r="Q181" s="41"/>
      <c r="R181" s="41"/>
      <c r="S181" s="41"/>
      <c r="T181" s="77"/>
      <c r="AT181" s="23" t="s">
        <v>177</v>
      </c>
      <c r="AU181" s="23" t="s">
        <v>81</v>
      </c>
    </row>
    <row r="182" spans="2:65" s="1" customFormat="1" ht="16.5" customHeight="1">
      <c r="B182" s="40"/>
      <c r="C182" s="228" t="s">
        <v>556</v>
      </c>
      <c r="D182" s="228" t="s">
        <v>260</v>
      </c>
      <c r="E182" s="229" t="s">
        <v>1580</v>
      </c>
      <c r="F182" s="230" t="s">
        <v>1581</v>
      </c>
      <c r="G182" s="231" t="s">
        <v>205</v>
      </c>
      <c r="H182" s="232">
        <v>4.5</v>
      </c>
      <c r="I182" s="233"/>
      <c r="J182" s="234">
        <f>ROUND(I182*H182,2)</f>
        <v>0</v>
      </c>
      <c r="K182" s="230" t="s">
        <v>174</v>
      </c>
      <c r="L182" s="235"/>
      <c r="M182" s="236" t="s">
        <v>21</v>
      </c>
      <c r="N182" s="237" t="s">
        <v>42</v>
      </c>
      <c r="O182" s="41"/>
      <c r="P182" s="200">
        <f>O182*H182</f>
        <v>0</v>
      </c>
      <c r="Q182" s="200">
        <v>0.65</v>
      </c>
      <c r="R182" s="200">
        <f>Q182*H182</f>
        <v>2.9250000000000003</v>
      </c>
      <c r="S182" s="200">
        <v>0</v>
      </c>
      <c r="T182" s="201">
        <f>S182*H182</f>
        <v>0</v>
      </c>
      <c r="AR182" s="23" t="s">
        <v>208</v>
      </c>
      <c r="AT182" s="23" t="s">
        <v>260</v>
      </c>
      <c r="AU182" s="23" t="s">
        <v>81</v>
      </c>
      <c r="AY182" s="23" t="s">
        <v>168</v>
      </c>
      <c r="BE182" s="202">
        <f>IF(N182="základní",J182,0)</f>
        <v>0</v>
      </c>
      <c r="BF182" s="202">
        <f>IF(N182="snížená",J182,0)</f>
        <v>0</v>
      </c>
      <c r="BG182" s="202">
        <f>IF(N182="zákl. přenesená",J182,0)</f>
        <v>0</v>
      </c>
      <c r="BH182" s="202">
        <f>IF(N182="sníž. přenesená",J182,0)</f>
        <v>0</v>
      </c>
      <c r="BI182" s="202">
        <f>IF(N182="nulová",J182,0)</f>
        <v>0</v>
      </c>
      <c r="BJ182" s="23" t="s">
        <v>79</v>
      </c>
      <c r="BK182" s="202">
        <f>ROUND(I182*H182,2)</f>
        <v>0</v>
      </c>
      <c r="BL182" s="23" t="s">
        <v>175</v>
      </c>
      <c r="BM182" s="23" t="s">
        <v>1582</v>
      </c>
    </row>
    <row r="183" spans="2:65" s="11" customFormat="1" ht="13.5">
      <c r="B183" s="206"/>
      <c r="C183" s="207"/>
      <c r="D183" s="203" t="s">
        <v>182</v>
      </c>
      <c r="E183" s="207"/>
      <c r="F183" s="209" t="s">
        <v>1583</v>
      </c>
      <c r="G183" s="207"/>
      <c r="H183" s="210">
        <v>4.5</v>
      </c>
      <c r="I183" s="211"/>
      <c r="J183" s="207"/>
      <c r="K183" s="207"/>
      <c r="L183" s="212"/>
      <c r="M183" s="213"/>
      <c r="N183" s="214"/>
      <c r="O183" s="214"/>
      <c r="P183" s="214"/>
      <c r="Q183" s="214"/>
      <c r="R183" s="214"/>
      <c r="S183" s="214"/>
      <c r="T183" s="215"/>
      <c r="AT183" s="216" t="s">
        <v>182</v>
      </c>
      <c r="AU183" s="216" t="s">
        <v>81</v>
      </c>
      <c r="AV183" s="11" t="s">
        <v>81</v>
      </c>
      <c r="AW183" s="11" t="s">
        <v>6</v>
      </c>
      <c r="AX183" s="11" t="s">
        <v>79</v>
      </c>
      <c r="AY183" s="216" t="s">
        <v>168</v>
      </c>
    </row>
    <row r="184" spans="2:65" s="1" customFormat="1" ht="25.5" customHeight="1">
      <c r="B184" s="40"/>
      <c r="C184" s="191" t="s">
        <v>565</v>
      </c>
      <c r="D184" s="191" t="s">
        <v>170</v>
      </c>
      <c r="E184" s="192" t="s">
        <v>1584</v>
      </c>
      <c r="F184" s="193" t="s">
        <v>1585</v>
      </c>
      <c r="G184" s="194" t="s">
        <v>458</v>
      </c>
      <c r="H184" s="195">
        <v>21</v>
      </c>
      <c r="I184" s="196"/>
      <c r="J184" s="197">
        <f>ROUND(I184*H184,2)</f>
        <v>0</v>
      </c>
      <c r="K184" s="193" t="s">
        <v>174</v>
      </c>
      <c r="L184" s="60"/>
      <c r="M184" s="198" t="s">
        <v>21</v>
      </c>
      <c r="N184" s="199" t="s">
        <v>42</v>
      </c>
      <c r="O184" s="41"/>
      <c r="P184" s="200">
        <f>O184*H184</f>
        <v>0</v>
      </c>
      <c r="Q184" s="200">
        <v>0</v>
      </c>
      <c r="R184" s="200">
        <f>Q184*H184</f>
        <v>0</v>
      </c>
      <c r="S184" s="200">
        <v>0</v>
      </c>
      <c r="T184" s="201">
        <f>S184*H184</f>
        <v>0</v>
      </c>
      <c r="AR184" s="23" t="s">
        <v>175</v>
      </c>
      <c r="AT184" s="23" t="s">
        <v>170</v>
      </c>
      <c r="AU184" s="23" t="s">
        <v>81</v>
      </c>
      <c r="AY184" s="23" t="s">
        <v>168</v>
      </c>
      <c r="BE184" s="202">
        <f>IF(N184="základní",J184,0)</f>
        <v>0</v>
      </c>
      <c r="BF184" s="202">
        <f>IF(N184="snížená",J184,0)</f>
        <v>0</v>
      </c>
      <c r="BG184" s="202">
        <f>IF(N184="zákl. přenesená",J184,0)</f>
        <v>0</v>
      </c>
      <c r="BH184" s="202">
        <f>IF(N184="sníž. přenesená",J184,0)</f>
        <v>0</v>
      </c>
      <c r="BI184" s="202">
        <f>IF(N184="nulová",J184,0)</f>
        <v>0</v>
      </c>
      <c r="BJ184" s="23" t="s">
        <v>79</v>
      </c>
      <c r="BK184" s="202">
        <f>ROUND(I184*H184,2)</f>
        <v>0</v>
      </c>
      <c r="BL184" s="23" t="s">
        <v>175</v>
      </c>
      <c r="BM184" s="23" t="s">
        <v>1586</v>
      </c>
    </row>
    <row r="185" spans="2:65" s="1" customFormat="1" ht="40.5">
      <c r="B185" s="40"/>
      <c r="C185" s="62"/>
      <c r="D185" s="203" t="s">
        <v>177</v>
      </c>
      <c r="E185" s="62"/>
      <c r="F185" s="204" t="s">
        <v>1587</v>
      </c>
      <c r="G185" s="62"/>
      <c r="H185" s="62"/>
      <c r="I185" s="162"/>
      <c r="J185" s="62"/>
      <c r="K185" s="62"/>
      <c r="L185" s="60"/>
      <c r="M185" s="205"/>
      <c r="N185" s="41"/>
      <c r="O185" s="41"/>
      <c r="P185" s="41"/>
      <c r="Q185" s="41"/>
      <c r="R185" s="41"/>
      <c r="S185" s="41"/>
      <c r="T185" s="77"/>
      <c r="AT185" s="23" t="s">
        <v>177</v>
      </c>
      <c r="AU185" s="23" t="s">
        <v>81</v>
      </c>
    </row>
    <row r="186" spans="2:65" s="1" customFormat="1" ht="16.5" customHeight="1">
      <c r="B186" s="40"/>
      <c r="C186" s="228" t="s">
        <v>570</v>
      </c>
      <c r="D186" s="228" t="s">
        <v>260</v>
      </c>
      <c r="E186" s="229" t="s">
        <v>797</v>
      </c>
      <c r="F186" s="230" t="s">
        <v>1588</v>
      </c>
      <c r="G186" s="231" t="s">
        <v>792</v>
      </c>
      <c r="H186" s="232">
        <v>21</v>
      </c>
      <c r="I186" s="233"/>
      <c r="J186" s="234">
        <f>ROUND(I186*H186,2)</f>
        <v>0</v>
      </c>
      <c r="K186" s="230" t="s">
        <v>21</v>
      </c>
      <c r="L186" s="235"/>
      <c r="M186" s="236" t="s">
        <v>21</v>
      </c>
      <c r="N186" s="237" t="s">
        <v>42</v>
      </c>
      <c r="O186" s="41"/>
      <c r="P186" s="200">
        <f>O186*H186</f>
        <v>0</v>
      </c>
      <c r="Q186" s="200">
        <v>0</v>
      </c>
      <c r="R186" s="200">
        <f>Q186*H186</f>
        <v>0</v>
      </c>
      <c r="S186" s="200">
        <v>0</v>
      </c>
      <c r="T186" s="201">
        <f>S186*H186</f>
        <v>0</v>
      </c>
      <c r="AR186" s="23" t="s">
        <v>208</v>
      </c>
      <c r="AT186" s="23" t="s">
        <v>260</v>
      </c>
      <c r="AU186" s="23" t="s">
        <v>81</v>
      </c>
      <c r="AY186" s="23" t="s">
        <v>168</v>
      </c>
      <c r="BE186" s="202">
        <f>IF(N186="základní",J186,0)</f>
        <v>0</v>
      </c>
      <c r="BF186" s="202">
        <f>IF(N186="snížená",J186,0)</f>
        <v>0</v>
      </c>
      <c r="BG186" s="202">
        <f>IF(N186="zákl. přenesená",J186,0)</f>
        <v>0</v>
      </c>
      <c r="BH186" s="202">
        <f>IF(N186="sníž. přenesená",J186,0)</f>
        <v>0</v>
      </c>
      <c r="BI186" s="202">
        <f>IF(N186="nulová",J186,0)</f>
        <v>0</v>
      </c>
      <c r="BJ186" s="23" t="s">
        <v>79</v>
      </c>
      <c r="BK186" s="202">
        <f>ROUND(I186*H186,2)</f>
        <v>0</v>
      </c>
      <c r="BL186" s="23" t="s">
        <v>175</v>
      </c>
      <c r="BM186" s="23" t="s">
        <v>1589</v>
      </c>
    </row>
    <row r="187" spans="2:65" s="1" customFormat="1" ht="25.5" customHeight="1">
      <c r="B187" s="40"/>
      <c r="C187" s="191" t="s">
        <v>574</v>
      </c>
      <c r="D187" s="191" t="s">
        <v>170</v>
      </c>
      <c r="E187" s="192" t="s">
        <v>1590</v>
      </c>
      <c r="F187" s="193" t="s">
        <v>1591</v>
      </c>
      <c r="G187" s="194" t="s">
        <v>458</v>
      </c>
      <c r="H187" s="195">
        <v>8</v>
      </c>
      <c r="I187" s="196"/>
      <c r="J187" s="197">
        <f>ROUND(I187*H187,2)</f>
        <v>0</v>
      </c>
      <c r="K187" s="193" t="s">
        <v>174</v>
      </c>
      <c r="L187" s="60"/>
      <c r="M187" s="198" t="s">
        <v>21</v>
      </c>
      <c r="N187" s="199" t="s">
        <v>42</v>
      </c>
      <c r="O187" s="41"/>
      <c r="P187" s="200">
        <f>O187*H187</f>
        <v>0</v>
      </c>
      <c r="Q187" s="200">
        <v>0</v>
      </c>
      <c r="R187" s="200">
        <f>Q187*H187</f>
        <v>0</v>
      </c>
      <c r="S187" s="200">
        <v>0</v>
      </c>
      <c r="T187" s="201">
        <f>S187*H187</f>
        <v>0</v>
      </c>
      <c r="AR187" s="23" t="s">
        <v>175</v>
      </c>
      <c r="AT187" s="23" t="s">
        <v>170</v>
      </c>
      <c r="AU187" s="23" t="s">
        <v>81</v>
      </c>
      <c r="AY187" s="23" t="s">
        <v>168</v>
      </c>
      <c r="BE187" s="202">
        <f>IF(N187="základní",J187,0)</f>
        <v>0</v>
      </c>
      <c r="BF187" s="202">
        <f>IF(N187="snížená",J187,0)</f>
        <v>0</v>
      </c>
      <c r="BG187" s="202">
        <f>IF(N187="zákl. přenesená",J187,0)</f>
        <v>0</v>
      </c>
      <c r="BH187" s="202">
        <f>IF(N187="sníž. přenesená",J187,0)</f>
        <v>0</v>
      </c>
      <c r="BI187" s="202">
        <f>IF(N187="nulová",J187,0)</f>
        <v>0</v>
      </c>
      <c r="BJ187" s="23" t="s">
        <v>79</v>
      </c>
      <c r="BK187" s="202">
        <f>ROUND(I187*H187,2)</f>
        <v>0</v>
      </c>
      <c r="BL187" s="23" t="s">
        <v>175</v>
      </c>
      <c r="BM187" s="23" t="s">
        <v>1592</v>
      </c>
    </row>
    <row r="188" spans="2:65" s="1" customFormat="1" ht="81">
      <c r="B188" s="40"/>
      <c r="C188" s="62"/>
      <c r="D188" s="203" t="s">
        <v>177</v>
      </c>
      <c r="E188" s="62"/>
      <c r="F188" s="204" t="s">
        <v>1593</v>
      </c>
      <c r="G188" s="62"/>
      <c r="H188" s="62"/>
      <c r="I188" s="162"/>
      <c r="J188" s="62"/>
      <c r="K188" s="62"/>
      <c r="L188" s="60"/>
      <c r="M188" s="205"/>
      <c r="N188" s="41"/>
      <c r="O188" s="41"/>
      <c r="P188" s="41"/>
      <c r="Q188" s="41"/>
      <c r="R188" s="41"/>
      <c r="S188" s="41"/>
      <c r="T188" s="77"/>
      <c r="AT188" s="23" t="s">
        <v>177</v>
      </c>
      <c r="AU188" s="23" t="s">
        <v>81</v>
      </c>
    </row>
    <row r="189" spans="2:65" s="11" customFormat="1" ht="13.5">
      <c r="B189" s="206"/>
      <c r="C189" s="207"/>
      <c r="D189" s="203" t="s">
        <v>182</v>
      </c>
      <c r="E189" s="208" t="s">
        <v>21</v>
      </c>
      <c r="F189" s="209" t="s">
        <v>1594</v>
      </c>
      <c r="G189" s="207"/>
      <c r="H189" s="210">
        <v>8</v>
      </c>
      <c r="I189" s="211"/>
      <c r="J189" s="207"/>
      <c r="K189" s="207"/>
      <c r="L189" s="212"/>
      <c r="M189" s="213"/>
      <c r="N189" s="214"/>
      <c r="O189" s="214"/>
      <c r="P189" s="214"/>
      <c r="Q189" s="214"/>
      <c r="R189" s="214"/>
      <c r="S189" s="214"/>
      <c r="T189" s="215"/>
      <c r="AT189" s="216" t="s">
        <v>182</v>
      </c>
      <c r="AU189" s="216" t="s">
        <v>81</v>
      </c>
      <c r="AV189" s="11" t="s">
        <v>81</v>
      </c>
      <c r="AW189" s="11" t="s">
        <v>34</v>
      </c>
      <c r="AX189" s="11" t="s">
        <v>71</v>
      </c>
      <c r="AY189" s="216" t="s">
        <v>168</v>
      </c>
    </row>
    <row r="190" spans="2:65" s="12" customFormat="1" ht="13.5">
      <c r="B190" s="217"/>
      <c r="C190" s="218"/>
      <c r="D190" s="203" t="s">
        <v>182</v>
      </c>
      <c r="E190" s="219" t="s">
        <v>21</v>
      </c>
      <c r="F190" s="220" t="s">
        <v>184</v>
      </c>
      <c r="G190" s="218"/>
      <c r="H190" s="221">
        <v>8</v>
      </c>
      <c r="I190" s="222"/>
      <c r="J190" s="218"/>
      <c r="K190" s="218"/>
      <c r="L190" s="223"/>
      <c r="M190" s="224"/>
      <c r="N190" s="225"/>
      <c r="O190" s="225"/>
      <c r="P190" s="225"/>
      <c r="Q190" s="225"/>
      <c r="R190" s="225"/>
      <c r="S190" s="225"/>
      <c r="T190" s="226"/>
      <c r="AT190" s="227" t="s">
        <v>182</v>
      </c>
      <c r="AU190" s="227" t="s">
        <v>81</v>
      </c>
      <c r="AV190" s="12" t="s">
        <v>175</v>
      </c>
      <c r="AW190" s="12" t="s">
        <v>34</v>
      </c>
      <c r="AX190" s="12" t="s">
        <v>79</v>
      </c>
      <c r="AY190" s="227" t="s">
        <v>168</v>
      </c>
    </row>
    <row r="191" spans="2:65" s="1" customFormat="1" ht="25.5" customHeight="1">
      <c r="B191" s="40"/>
      <c r="C191" s="191" t="s">
        <v>578</v>
      </c>
      <c r="D191" s="191" t="s">
        <v>170</v>
      </c>
      <c r="E191" s="192" t="s">
        <v>1595</v>
      </c>
      <c r="F191" s="193" t="s">
        <v>1596</v>
      </c>
      <c r="G191" s="194" t="s">
        <v>173</v>
      </c>
      <c r="H191" s="195">
        <v>7.2</v>
      </c>
      <c r="I191" s="196"/>
      <c r="J191" s="197">
        <f>ROUND(I191*H191,2)</f>
        <v>0</v>
      </c>
      <c r="K191" s="193" t="s">
        <v>174</v>
      </c>
      <c r="L191" s="60"/>
      <c r="M191" s="198" t="s">
        <v>21</v>
      </c>
      <c r="N191" s="199" t="s">
        <v>42</v>
      </c>
      <c r="O191" s="41"/>
      <c r="P191" s="200">
        <f>O191*H191</f>
        <v>0</v>
      </c>
      <c r="Q191" s="200">
        <v>3.0000000000000001E-5</v>
      </c>
      <c r="R191" s="200">
        <f>Q191*H191</f>
        <v>2.1600000000000002E-4</v>
      </c>
      <c r="S191" s="200">
        <v>0</v>
      </c>
      <c r="T191" s="201">
        <f>S191*H191</f>
        <v>0</v>
      </c>
      <c r="AR191" s="23" t="s">
        <v>175</v>
      </c>
      <c r="AT191" s="23" t="s">
        <v>170</v>
      </c>
      <c r="AU191" s="23" t="s">
        <v>81</v>
      </c>
      <c r="AY191" s="23" t="s">
        <v>168</v>
      </c>
      <c r="BE191" s="202">
        <f>IF(N191="základní",J191,0)</f>
        <v>0</v>
      </c>
      <c r="BF191" s="202">
        <f>IF(N191="snížená",J191,0)</f>
        <v>0</v>
      </c>
      <c r="BG191" s="202">
        <f>IF(N191="zákl. přenesená",J191,0)</f>
        <v>0</v>
      </c>
      <c r="BH191" s="202">
        <f>IF(N191="sníž. přenesená",J191,0)</f>
        <v>0</v>
      </c>
      <c r="BI191" s="202">
        <f>IF(N191="nulová",J191,0)</f>
        <v>0</v>
      </c>
      <c r="BJ191" s="23" t="s">
        <v>79</v>
      </c>
      <c r="BK191" s="202">
        <f>ROUND(I191*H191,2)</f>
        <v>0</v>
      </c>
      <c r="BL191" s="23" t="s">
        <v>175</v>
      </c>
      <c r="BM191" s="23" t="s">
        <v>1597</v>
      </c>
    </row>
    <row r="192" spans="2:65" s="1" customFormat="1" ht="27">
      <c r="B192" s="40"/>
      <c r="C192" s="62"/>
      <c r="D192" s="203" t="s">
        <v>177</v>
      </c>
      <c r="E192" s="62"/>
      <c r="F192" s="204" t="s">
        <v>1598</v>
      </c>
      <c r="G192" s="62"/>
      <c r="H192" s="62"/>
      <c r="I192" s="162"/>
      <c r="J192" s="62"/>
      <c r="K192" s="62"/>
      <c r="L192" s="60"/>
      <c r="M192" s="205"/>
      <c r="N192" s="41"/>
      <c r="O192" s="41"/>
      <c r="P192" s="41"/>
      <c r="Q192" s="41"/>
      <c r="R192" s="41"/>
      <c r="S192" s="41"/>
      <c r="T192" s="77"/>
      <c r="AT192" s="23" t="s">
        <v>177</v>
      </c>
      <c r="AU192" s="23" t="s">
        <v>81</v>
      </c>
    </row>
    <row r="193" spans="2:65" s="1" customFormat="1" ht="16.5" customHeight="1">
      <c r="B193" s="40"/>
      <c r="C193" s="228" t="s">
        <v>583</v>
      </c>
      <c r="D193" s="228" t="s">
        <v>260</v>
      </c>
      <c r="E193" s="229" t="s">
        <v>1599</v>
      </c>
      <c r="F193" s="230" t="s">
        <v>1600</v>
      </c>
      <c r="G193" s="231" t="s">
        <v>173</v>
      </c>
      <c r="H193" s="232">
        <v>7.2</v>
      </c>
      <c r="I193" s="233"/>
      <c r="J193" s="234">
        <f>ROUND(I193*H193,2)</f>
        <v>0</v>
      </c>
      <c r="K193" s="230" t="s">
        <v>174</v>
      </c>
      <c r="L193" s="235"/>
      <c r="M193" s="236" t="s">
        <v>21</v>
      </c>
      <c r="N193" s="237" t="s">
        <v>42</v>
      </c>
      <c r="O193" s="41"/>
      <c r="P193" s="200">
        <f>O193*H193</f>
        <v>0</v>
      </c>
      <c r="Q193" s="200">
        <v>4.0000000000000002E-4</v>
      </c>
      <c r="R193" s="200">
        <f>Q193*H193</f>
        <v>2.8800000000000002E-3</v>
      </c>
      <c r="S193" s="200">
        <v>0</v>
      </c>
      <c r="T193" s="201">
        <f>S193*H193</f>
        <v>0</v>
      </c>
      <c r="AR193" s="23" t="s">
        <v>208</v>
      </c>
      <c r="AT193" s="23" t="s">
        <v>260</v>
      </c>
      <c r="AU193" s="23" t="s">
        <v>81</v>
      </c>
      <c r="AY193" s="23" t="s">
        <v>168</v>
      </c>
      <c r="BE193" s="202">
        <f>IF(N193="základní",J193,0)</f>
        <v>0</v>
      </c>
      <c r="BF193" s="202">
        <f>IF(N193="snížená",J193,0)</f>
        <v>0</v>
      </c>
      <c r="BG193" s="202">
        <f>IF(N193="zákl. přenesená",J193,0)</f>
        <v>0</v>
      </c>
      <c r="BH193" s="202">
        <f>IF(N193="sníž. přenesená",J193,0)</f>
        <v>0</v>
      </c>
      <c r="BI193" s="202">
        <f>IF(N193="nulová",J193,0)</f>
        <v>0</v>
      </c>
      <c r="BJ193" s="23" t="s">
        <v>79</v>
      </c>
      <c r="BK193" s="202">
        <f>ROUND(I193*H193,2)</f>
        <v>0</v>
      </c>
      <c r="BL193" s="23" t="s">
        <v>175</v>
      </c>
      <c r="BM193" s="23" t="s">
        <v>1601</v>
      </c>
    </row>
    <row r="194" spans="2:65" s="1" customFormat="1" ht="16.5" customHeight="1">
      <c r="B194" s="40"/>
      <c r="C194" s="191" t="s">
        <v>587</v>
      </c>
      <c r="D194" s="191" t="s">
        <v>170</v>
      </c>
      <c r="E194" s="192" t="s">
        <v>1602</v>
      </c>
      <c r="F194" s="193" t="s">
        <v>1603</v>
      </c>
      <c r="G194" s="194" t="s">
        <v>458</v>
      </c>
      <c r="H194" s="195">
        <v>107</v>
      </c>
      <c r="I194" s="196"/>
      <c r="J194" s="197">
        <f>ROUND(I194*H194,2)</f>
        <v>0</v>
      </c>
      <c r="K194" s="193" t="s">
        <v>174</v>
      </c>
      <c r="L194" s="60"/>
      <c r="M194" s="198" t="s">
        <v>21</v>
      </c>
      <c r="N194" s="199" t="s">
        <v>42</v>
      </c>
      <c r="O194" s="41"/>
      <c r="P194" s="200">
        <f>O194*H194</f>
        <v>0</v>
      </c>
      <c r="Q194" s="200">
        <v>0</v>
      </c>
      <c r="R194" s="200">
        <f>Q194*H194</f>
        <v>0</v>
      </c>
      <c r="S194" s="200">
        <v>0</v>
      </c>
      <c r="T194" s="201">
        <f>S194*H194</f>
        <v>0</v>
      </c>
      <c r="AR194" s="23" t="s">
        <v>175</v>
      </c>
      <c r="AT194" s="23" t="s">
        <v>170</v>
      </c>
      <c r="AU194" s="23" t="s">
        <v>81</v>
      </c>
      <c r="AY194" s="23" t="s">
        <v>168</v>
      </c>
      <c r="BE194" s="202">
        <f>IF(N194="základní",J194,0)</f>
        <v>0</v>
      </c>
      <c r="BF194" s="202">
        <f>IF(N194="snížená",J194,0)</f>
        <v>0</v>
      </c>
      <c r="BG194" s="202">
        <f>IF(N194="zákl. přenesená",J194,0)</f>
        <v>0</v>
      </c>
      <c r="BH194" s="202">
        <f>IF(N194="sníž. přenesená",J194,0)</f>
        <v>0</v>
      </c>
      <c r="BI194" s="202">
        <f>IF(N194="nulová",J194,0)</f>
        <v>0</v>
      </c>
      <c r="BJ194" s="23" t="s">
        <v>79</v>
      </c>
      <c r="BK194" s="202">
        <f>ROUND(I194*H194,2)</f>
        <v>0</v>
      </c>
      <c r="BL194" s="23" t="s">
        <v>175</v>
      </c>
      <c r="BM194" s="23" t="s">
        <v>1604</v>
      </c>
    </row>
    <row r="195" spans="2:65" s="1" customFormat="1" ht="148.5">
      <c r="B195" s="40"/>
      <c r="C195" s="62"/>
      <c r="D195" s="203" t="s">
        <v>177</v>
      </c>
      <c r="E195" s="62"/>
      <c r="F195" s="204" t="s">
        <v>1605</v>
      </c>
      <c r="G195" s="62"/>
      <c r="H195" s="62"/>
      <c r="I195" s="162"/>
      <c r="J195" s="62"/>
      <c r="K195" s="62"/>
      <c r="L195" s="60"/>
      <c r="M195" s="205"/>
      <c r="N195" s="41"/>
      <c r="O195" s="41"/>
      <c r="P195" s="41"/>
      <c r="Q195" s="41"/>
      <c r="R195" s="41"/>
      <c r="S195" s="41"/>
      <c r="T195" s="77"/>
      <c r="AT195" s="23" t="s">
        <v>177</v>
      </c>
      <c r="AU195" s="23" t="s">
        <v>81</v>
      </c>
    </row>
    <row r="196" spans="2:65" s="11" customFormat="1" ht="13.5">
      <c r="B196" s="206"/>
      <c r="C196" s="207"/>
      <c r="D196" s="203" t="s">
        <v>182</v>
      </c>
      <c r="E196" s="208" t="s">
        <v>21</v>
      </c>
      <c r="F196" s="209" t="s">
        <v>1606</v>
      </c>
      <c r="G196" s="207"/>
      <c r="H196" s="210">
        <v>107</v>
      </c>
      <c r="I196" s="211"/>
      <c r="J196" s="207"/>
      <c r="K196" s="207"/>
      <c r="L196" s="212"/>
      <c r="M196" s="213"/>
      <c r="N196" s="214"/>
      <c r="O196" s="214"/>
      <c r="P196" s="214"/>
      <c r="Q196" s="214"/>
      <c r="R196" s="214"/>
      <c r="S196" s="214"/>
      <c r="T196" s="215"/>
      <c r="AT196" s="216" t="s">
        <v>182</v>
      </c>
      <c r="AU196" s="216" t="s">
        <v>81</v>
      </c>
      <c r="AV196" s="11" t="s">
        <v>81</v>
      </c>
      <c r="AW196" s="11" t="s">
        <v>34</v>
      </c>
      <c r="AX196" s="11" t="s">
        <v>71</v>
      </c>
      <c r="AY196" s="216" t="s">
        <v>168</v>
      </c>
    </row>
    <row r="197" spans="2:65" s="12" customFormat="1" ht="13.5">
      <c r="B197" s="217"/>
      <c r="C197" s="218"/>
      <c r="D197" s="203" t="s">
        <v>182</v>
      </c>
      <c r="E197" s="219" t="s">
        <v>21</v>
      </c>
      <c r="F197" s="220" t="s">
        <v>184</v>
      </c>
      <c r="G197" s="218"/>
      <c r="H197" s="221">
        <v>107</v>
      </c>
      <c r="I197" s="222"/>
      <c r="J197" s="218"/>
      <c r="K197" s="218"/>
      <c r="L197" s="223"/>
      <c r="M197" s="224"/>
      <c r="N197" s="225"/>
      <c r="O197" s="225"/>
      <c r="P197" s="225"/>
      <c r="Q197" s="225"/>
      <c r="R197" s="225"/>
      <c r="S197" s="225"/>
      <c r="T197" s="226"/>
      <c r="AT197" s="227" t="s">
        <v>182</v>
      </c>
      <c r="AU197" s="227" t="s">
        <v>81</v>
      </c>
      <c r="AV197" s="12" t="s">
        <v>175</v>
      </c>
      <c r="AW197" s="12" t="s">
        <v>34</v>
      </c>
      <c r="AX197" s="12" t="s">
        <v>79</v>
      </c>
      <c r="AY197" s="227" t="s">
        <v>168</v>
      </c>
    </row>
    <row r="198" spans="2:65" s="1" customFormat="1" ht="16.5" customHeight="1">
      <c r="B198" s="40"/>
      <c r="C198" s="228" t="s">
        <v>592</v>
      </c>
      <c r="D198" s="228" t="s">
        <v>260</v>
      </c>
      <c r="E198" s="229" t="s">
        <v>1607</v>
      </c>
      <c r="F198" s="230" t="s">
        <v>1608</v>
      </c>
      <c r="G198" s="231" t="s">
        <v>772</v>
      </c>
      <c r="H198" s="232">
        <v>1</v>
      </c>
      <c r="I198" s="233"/>
      <c r="J198" s="234">
        <f>ROUND(I198*H198,2)</f>
        <v>0</v>
      </c>
      <c r="K198" s="230" t="s">
        <v>21</v>
      </c>
      <c r="L198" s="235"/>
      <c r="M198" s="236" t="s">
        <v>21</v>
      </c>
      <c r="N198" s="237" t="s">
        <v>42</v>
      </c>
      <c r="O198" s="41"/>
      <c r="P198" s="200">
        <f>O198*H198</f>
        <v>0</v>
      </c>
      <c r="Q198" s="200">
        <v>0</v>
      </c>
      <c r="R198" s="200">
        <f>Q198*H198</f>
        <v>0</v>
      </c>
      <c r="S198" s="200">
        <v>0</v>
      </c>
      <c r="T198" s="201">
        <f>S198*H198</f>
        <v>0</v>
      </c>
      <c r="AR198" s="23" t="s">
        <v>208</v>
      </c>
      <c r="AT198" s="23" t="s">
        <v>260</v>
      </c>
      <c r="AU198" s="23" t="s">
        <v>81</v>
      </c>
      <c r="AY198" s="23" t="s">
        <v>168</v>
      </c>
      <c r="BE198" s="202">
        <f>IF(N198="základní",J198,0)</f>
        <v>0</v>
      </c>
      <c r="BF198" s="202">
        <f>IF(N198="snížená",J198,0)</f>
        <v>0</v>
      </c>
      <c r="BG198" s="202">
        <f>IF(N198="zákl. přenesená",J198,0)</f>
        <v>0</v>
      </c>
      <c r="BH198" s="202">
        <f>IF(N198="sníž. přenesená",J198,0)</f>
        <v>0</v>
      </c>
      <c r="BI198" s="202">
        <f>IF(N198="nulová",J198,0)</f>
        <v>0</v>
      </c>
      <c r="BJ198" s="23" t="s">
        <v>79</v>
      </c>
      <c r="BK198" s="202">
        <f>ROUND(I198*H198,2)</f>
        <v>0</v>
      </c>
      <c r="BL198" s="23" t="s">
        <v>175</v>
      </c>
      <c r="BM198" s="23" t="s">
        <v>1609</v>
      </c>
    </row>
    <row r="199" spans="2:65" s="1" customFormat="1" ht="16.5" customHeight="1">
      <c r="B199" s="40"/>
      <c r="C199" s="228" t="s">
        <v>596</v>
      </c>
      <c r="D199" s="228" t="s">
        <v>260</v>
      </c>
      <c r="E199" s="229" t="s">
        <v>1610</v>
      </c>
      <c r="F199" s="230" t="s">
        <v>1611</v>
      </c>
      <c r="G199" s="231" t="s">
        <v>772</v>
      </c>
      <c r="H199" s="232">
        <v>1</v>
      </c>
      <c r="I199" s="233"/>
      <c r="J199" s="234">
        <f>ROUND(I199*H199,2)</f>
        <v>0</v>
      </c>
      <c r="K199" s="230" t="s">
        <v>21</v>
      </c>
      <c r="L199" s="235"/>
      <c r="M199" s="236" t="s">
        <v>21</v>
      </c>
      <c r="N199" s="237" t="s">
        <v>42</v>
      </c>
      <c r="O199" s="41"/>
      <c r="P199" s="200">
        <f>O199*H199</f>
        <v>0</v>
      </c>
      <c r="Q199" s="200">
        <v>0</v>
      </c>
      <c r="R199" s="200">
        <f>Q199*H199</f>
        <v>0</v>
      </c>
      <c r="S199" s="200">
        <v>0</v>
      </c>
      <c r="T199" s="201">
        <f>S199*H199</f>
        <v>0</v>
      </c>
      <c r="AR199" s="23" t="s">
        <v>208</v>
      </c>
      <c r="AT199" s="23" t="s">
        <v>260</v>
      </c>
      <c r="AU199" s="23" t="s">
        <v>81</v>
      </c>
      <c r="AY199" s="23" t="s">
        <v>168</v>
      </c>
      <c r="BE199" s="202">
        <f>IF(N199="základní",J199,0)</f>
        <v>0</v>
      </c>
      <c r="BF199" s="202">
        <f>IF(N199="snížená",J199,0)</f>
        <v>0</v>
      </c>
      <c r="BG199" s="202">
        <f>IF(N199="zákl. přenesená",J199,0)</f>
        <v>0</v>
      </c>
      <c r="BH199" s="202">
        <f>IF(N199="sníž. přenesená",J199,0)</f>
        <v>0</v>
      </c>
      <c r="BI199" s="202">
        <f>IF(N199="nulová",J199,0)</f>
        <v>0</v>
      </c>
      <c r="BJ199" s="23" t="s">
        <v>79</v>
      </c>
      <c r="BK199" s="202">
        <f>ROUND(I199*H199,2)</f>
        <v>0</v>
      </c>
      <c r="BL199" s="23" t="s">
        <v>175</v>
      </c>
      <c r="BM199" s="23" t="s">
        <v>1612</v>
      </c>
    </row>
    <row r="200" spans="2:65" s="1" customFormat="1" ht="16.5" customHeight="1">
      <c r="B200" s="40"/>
      <c r="C200" s="191" t="s">
        <v>600</v>
      </c>
      <c r="D200" s="191" t="s">
        <v>170</v>
      </c>
      <c r="E200" s="192" t="s">
        <v>1613</v>
      </c>
      <c r="F200" s="193" t="s">
        <v>1614</v>
      </c>
      <c r="G200" s="194" t="s">
        <v>173</v>
      </c>
      <c r="H200" s="195">
        <v>34</v>
      </c>
      <c r="I200" s="196"/>
      <c r="J200" s="197">
        <f>ROUND(I200*H200,2)</f>
        <v>0</v>
      </c>
      <c r="K200" s="193" t="s">
        <v>174</v>
      </c>
      <c r="L200" s="60"/>
      <c r="M200" s="198" t="s">
        <v>21</v>
      </c>
      <c r="N200" s="199" t="s">
        <v>42</v>
      </c>
      <c r="O200" s="41"/>
      <c r="P200" s="200">
        <f>O200*H200</f>
        <v>0</v>
      </c>
      <c r="Q200" s="200">
        <v>0</v>
      </c>
      <c r="R200" s="200">
        <f>Q200*H200</f>
        <v>0</v>
      </c>
      <c r="S200" s="200">
        <v>0</v>
      </c>
      <c r="T200" s="201">
        <f>S200*H200</f>
        <v>0</v>
      </c>
      <c r="AR200" s="23" t="s">
        <v>175</v>
      </c>
      <c r="AT200" s="23" t="s">
        <v>170</v>
      </c>
      <c r="AU200" s="23" t="s">
        <v>81</v>
      </c>
      <c r="AY200" s="23" t="s">
        <v>168</v>
      </c>
      <c r="BE200" s="202">
        <f>IF(N200="základní",J200,0)</f>
        <v>0</v>
      </c>
      <c r="BF200" s="202">
        <f>IF(N200="snížená",J200,0)</f>
        <v>0</v>
      </c>
      <c r="BG200" s="202">
        <f>IF(N200="zákl. přenesená",J200,0)</f>
        <v>0</v>
      </c>
      <c r="BH200" s="202">
        <f>IF(N200="sníž. přenesená",J200,0)</f>
        <v>0</v>
      </c>
      <c r="BI200" s="202">
        <f>IF(N200="nulová",J200,0)</f>
        <v>0</v>
      </c>
      <c r="BJ200" s="23" t="s">
        <v>79</v>
      </c>
      <c r="BK200" s="202">
        <f>ROUND(I200*H200,2)</f>
        <v>0</v>
      </c>
      <c r="BL200" s="23" t="s">
        <v>175</v>
      </c>
      <c r="BM200" s="23" t="s">
        <v>1615</v>
      </c>
    </row>
    <row r="201" spans="2:65" s="1" customFormat="1" ht="148.5">
      <c r="B201" s="40"/>
      <c r="C201" s="62"/>
      <c r="D201" s="203" t="s">
        <v>177</v>
      </c>
      <c r="E201" s="62"/>
      <c r="F201" s="204" t="s">
        <v>1605</v>
      </c>
      <c r="G201" s="62"/>
      <c r="H201" s="62"/>
      <c r="I201" s="162"/>
      <c r="J201" s="62"/>
      <c r="K201" s="62"/>
      <c r="L201" s="60"/>
      <c r="M201" s="205"/>
      <c r="N201" s="41"/>
      <c r="O201" s="41"/>
      <c r="P201" s="41"/>
      <c r="Q201" s="41"/>
      <c r="R201" s="41"/>
      <c r="S201" s="41"/>
      <c r="T201" s="77"/>
      <c r="AT201" s="23" t="s">
        <v>177</v>
      </c>
      <c r="AU201" s="23" t="s">
        <v>81</v>
      </c>
    </row>
    <row r="202" spans="2:65" s="1" customFormat="1" ht="38.25" customHeight="1">
      <c r="B202" s="40"/>
      <c r="C202" s="191" t="s">
        <v>604</v>
      </c>
      <c r="D202" s="191" t="s">
        <v>170</v>
      </c>
      <c r="E202" s="192" t="s">
        <v>1616</v>
      </c>
      <c r="F202" s="193" t="s">
        <v>1617</v>
      </c>
      <c r="G202" s="194" t="s">
        <v>173</v>
      </c>
      <c r="H202" s="195">
        <v>1133</v>
      </c>
      <c r="I202" s="196"/>
      <c r="J202" s="197">
        <f>ROUND(I202*H202,2)</f>
        <v>0</v>
      </c>
      <c r="K202" s="193" t="s">
        <v>174</v>
      </c>
      <c r="L202" s="60"/>
      <c r="M202" s="198" t="s">
        <v>21</v>
      </c>
      <c r="N202" s="199" t="s">
        <v>42</v>
      </c>
      <c r="O202" s="41"/>
      <c r="P202" s="200">
        <f>O202*H202</f>
        <v>0</v>
      </c>
      <c r="Q202" s="200">
        <v>0</v>
      </c>
      <c r="R202" s="200">
        <f>Q202*H202</f>
        <v>0</v>
      </c>
      <c r="S202" s="200">
        <v>0</v>
      </c>
      <c r="T202" s="201">
        <f>S202*H202</f>
        <v>0</v>
      </c>
      <c r="AR202" s="23" t="s">
        <v>175</v>
      </c>
      <c r="AT202" s="23" t="s">
        <v>170</v>
      </c>
      <c r="AU202" s="23" t="s">
        <v>81</v>
      </c>
      <c r="AY202" s="23" t="s">
        <v>168</v>
      </c>
      <c r="BE202" s="202">
        <f>IF(N202="základní",J202,0)</f>
        <v>0</v>
      </c>
      <c r="BF202" s="202">
        <f>IF(N202="snížená",J202,0)</f>
        <v>0</v>
      </c>
      <c r="BG202" s="202">
        <f>IF(N202="zákl. přenesená",J202,0)</f>
        <v>0</v>
      </c>
      <c r="BH202" s="202">
        <f>IF(N202="sníž. přenesená",J202,0)</f>
        <v>0</v>
      </c>
      <c r="BI202" s="202">
        <f>IF(N202="nulová",J202,0)</f>
        <v>0</v>
      </c>
      <c r="BJ202" s="23" t="s">
        <v>79</v>
      </c>
      <c r="BK202" s="202">
        <f>ROUND(I202*H202,2)</f>
        <v>0</v>
      </c>
      <c r="BL202" s="23" t="s">
        <v>175</v>
      </c>
      <c r="BM202" s="23" t="s">
        <v>1618</v>
      </c>
    </row>
    <row r="203" spans="2:65" s="1" customFormat="1" ht="148.5">
      <c r="B203" s="40"/>
      <c r="C203" s="62"/>
      <c r="D203" s="203" t="s">
        <v>177</v>
      </c>
      <c r="E203" s="62"/>
      <c r="F203" s="204" t="s">
        <v>1619</v>
      </c>
      <c r="G203" s="62"/>
      <c r="H203" s="62"/>
      <c r="I203" s="162"/>
      <c r="J203" s="62"/>
      <c r="K203" s="62"/>
      <c r="L203" s="60"/>
      <c r="M203" s="205"/>
      <c r="N203" s="41"/>
      <c r="O203" s="41"/>
      <c r="P203" s="41"/>
      <c r="Q203" s="41"/>
      <c r="R203" s="41"/>
      <c r="S203" s="41"/>
      <c r="T203" s="77"/>
      <c r="AT203" s="23" t="s">
        <v>177</v>
      </c>
      <c r="AU203" s="23" t="s">
        <v>81</v>
      </c>
    </row>
    <row r="204" spans="2:65" s="1" customFormat="1" ht="38.25" customHeight="1">
      <c r="B204" s="40"/>
      <c r="C204" s="191" t="s">
        <v>611</v>
      </c>
      <c r="D204" s="191" t="s">
        <v>170</v>
      </c>
      <c r="E204" s="192" t="s">
        <v>1620</v>
      </c>
      <c r="F204" s="193" t="s">
        <v>1621</v>
      </c>
      <c r="G204" s="194" t="s">
        <v>173</v>
      </c>
      <c r="H204" s="195">
        <v>89</v>
      </c>
      <c r="I204" s="196"/>
      <c r="J204" s="197">
        <f>ROUND(I204*H204,2)</f>
        <v>0</v>
      </c>
      <c r="K204" s="193" t="s">
        <v>174</v>
      </c>
      <c r="L204" s="60"/>
      <c r="M204" s="198" t="s">
        <v>21</v>
      </c>
      <c r="N204" s="199" t="s">
        <v>42</v>
      </c>
      <c r="O204" s="41"/>
      <c r="P204" s="200">
        <f>O204*H204</f>
        <v>0</v>
      </c>
      <c r="Q204" s="200">
        <v>0</v>
      </c>
      <c r="R204" s="200">
        <f>Q204*H204</f>
        <v>0</v>
      </c>
      <c r="S204" s="200">
        <v>0</v>
      </c>
      <c r="T204" s="201">
        <f>S204*H204</f>
        <v>0</v>
      </c>
      <c r="AR204" s="23" t="s">
        <v>175</v>
      </c>
      <c r="AT204" s="23" t="s">
        <v>170</v>
      </c>
      <c r="AU204" s="23" t="s">
        <v>81</v>
      </c>
      <c r="AY204" s="23" t="s">
        <v>168</v>
      </c>
      <c r="BE204" s="202">
        <f>IF(N204="základní",J204,0)</f>
        <v>0</v>
      </c>
      <c r="BF204" s="202">
        <f>IF(N204="snížená",J204,0)</f>
        <v>0</v>
      </c>
      <c r="BG204" s="202">
        <f>IF(N204="zákl. přenesená",J204,0)</f>
        <v>0</v>
      </c>
      <c r="BH204" s="202">
        <f>IF(N204="sníž. přenesená",J204,0)</f>
        <v>0</v>
      </c>
      <c r="BI204" s="202">
        <f>IF(N204="nulová",J204,0)</f>
        <v>0</v>
      </c>
      <c r="BJ204" s="23" t="s">
        <v>79</v>
      </c>
      <c r="BK204" s="202">
        <f>ROUND(I204*H204,2)</f>
        <v>0</v>
      </c>
      <c r="BL204" s="23" t="s">
        <v>175</v>
      </c>
      <c r="BM204" s="23" t="s">
        <v>1622</v>
      </c>
    </row>
    <row r="205" spans="2:65" s="1" customFormat="1" ht="148.5">
      <c r="B205" s="40"/>
      <c r="C205" s="62"/>
      <c r="D205" s="203" t="s">
        <v>177</v>
      </c>
      <c r="E205" s="62"/>
      <c r="F205" s="204" t="s">
        <v>1619</v>
      </c>
      <c r="G205" s="62"/>
      <c r="H205" s="62"/>
      <c r="I205" s="162"/>
      <c r="J205" s="62"/>
      <c r="K205" s="62"/>
      <c r="L205" s="60"/>
      <c r="M205" s="205"/>
      <c r="N205" s="41"/>
      <c r="O205" s="41"/>
      <c r="P205" s="41"/>
      <c r="Q205" s="41"/>
      <c r="R205" s="41"/>
      <c r="S205" s="41"/>
      <c r="T205" s="77"/>
      <c r="AT205" s="23" t="s">
        <v>177</v>
      </c>
      <c r="AU205" s="23" t="s">
        <v>81</v>
      </c>
    </row>
    <row r="206" spans="2:65" s="1" customFormat="1" ht="16.5" customHeight="1">
      <c r="B206" s="40"/>
      <c r="C206" s="228" t="s">
        <v>615</v>
      </c>
      <c r="D206" s="228" t="s">
        <v>260</v>
      </c>
      <c r="E206" s="229" t="s">
        <v>775</v>
      </c>
      <c r="F206" s="230" t="s">
        <v>1623</v>
      </c>
      <c r="G206" s="231" t="s">
        <v>1624</v>
      </c>
      <c r="H206" s="232">
        <v>0.61</v>
      </c>
      <c r="I206" s="233"/>
      <c r="J206" s="234">
        <f>ROUND(I206*H206,2)</f>
        <v>0</v>
      </c>
      <c r="K206" s="230" t="s">
        <v>21</v>
      </c>
      <c r="L206" s="235"/>
      <c r="M206" s="236" t="s">
        <v>21</v>
      </c>
      <c r="N206" s="237" t="s">
        <v>42</v>
      </c>
      <c r="O206" s="41"/>
      <c r="P206" s="200">
        <f>O206*H206</f>
        <v>0</v>
      </c>
      <c r="Q206" s="200">
        <v>0</v>
      </c>
      <c r="R206" s="200">
        <f>Q206*H206</f>
        <v>0</v>
      </c>
      <c r="S206" s="200">
        <v>0</v>
      </c>
      <c r="T206" s="201">
        <f>S206*H206</f>
        <v>0</v>
      </c>
      <c r="AR206" s="23" t="s">
        <v>208</v>
      </c>
      <c r="AT206" s="23" t="s">
        <v>260</v>
      </c>
      <c r="AU206" s="23" t="s">
        <v>81</v>
      </c>
      <c r="AY206" s="23" t="s">
        <v>168</v>
      </c>
      <c r="BE206" s="202">
        <f>IF(N206="základní",J206,0)</f>
        <v>0</v>
      </c>
      <c r="BF206" s="202">
        <f>IF(N206="snížená",J206,0)</f>
        <v>0</v>
      </c>
      <c r="BG206" s="202">
        <f>IF(N206="zákl. přenesená",J206,0)</f>
        <v>0</v>
      </c>
      <c r="BH206" s="202">
        <f>IF(N206="sníž. přenesená",J206,0)</f>
        <v>0</v>
      </c>
      <c r="BI206" s="202">
        <f>IF(N206="nulová",J206,0)</f>
        <v>0</v>
      </c>
      <c r="BJ206" s="23" t="s">
        <v>79</v>
      </c>
      <c r="BK206" s="202">
        <f>ROUND(I206*H206,2)</f>
        <v>0</v>
      </c>
      <c r="BL206" s="23" t="s">
        <v>175</v>
      </c>
      <c r="BM206" s="23" t="s">
        <v>1625</v>
      </c>
    </row>
    <row r="207" spans="2:65" s="1" customFormat="1" ht="25.5" customHeight="1">
      <c r="B207" s="40"/>
      <c r="C207" s="191" t="s">
        <v>619</v>
      </c>
      <c r="D207" s="191" t="s">
        <v>170</v>
      </c>
      <c r="E207" s="192" t="s">
        <v>1626</v>
      </c>
      <c r="F207" s="193" t="s">
        <v>1627</v>
      </c>
      <c r="G207" s="194" t="s">
        <v>173</v>
      </c>
      <c r="H207" s="195">
        <v>1055</v>
      </c>
      <c r="I207" s="196"/>
      <c r="J207" s="197">
        <f>ROUND(I207*H207,2)</f>
        <v>0</v>
      </c>
      <c r="K207" s="193" t="s">
        <v>174</v>
      </c>
      <c r="L207" s="60"/>
      <c r="M207" s="198" t="s">
        <v>21</v>
      </c>
      <c r="N207" s="199" t="s">
        <v>42</v>
      </c>
      <c r="O207" s="41"/>
      <c r="P207" s="200">
        <f>O207*H207</f>
        <v>0</v>
      </c>
      <c r="Q207" s="200">
        <v>0</v>
      </c>
      <c r="R207" s="200">
        <f>Q207*H207</f>
        <v>0</v>
      </c>
      <c r="S207" s="200">
        <v>0</v>
      </c>
      <c r="T207" s="201">
        <f>S207*H207</f>
        <v>0</v>
      </c>
      <c r="AR207" s="23" t="s">
        <v>175</v>
      </c>
      <c r="AT207" s="23" t="s">
        <v>170</v>
      </c>
      <c r="AU207" s="23" t="s">
        <v>81</v>
      </c>
      <c r="AY207" s="23" t="s">
        <v>168</v>
      </c>
      <c r="BE207" s="202">
        <f>IF(N207="základní",J207,0)</f>
        <v>0</v>
      </c>
      <c r="BF207" s="202">
        <f>IF(N207="snížená",J207,0)</f>
        <v>0</v>
      </c>
      <c r="BG207" s="202">
        <f>IF(N207="zákl. přenesená",J207,0)</f>
        <v>0</v>
      </c>
      <c r="BH207" s="202">
        <f>IF(N207="sníž. přenesená",J207,0)</f>
        <v>0</v>
      </c>
      <c r="BI207" s="202">
        <f>IF(N207="nulová",J207,0)</f>
        <v>0</v>
      </c>
      <c r="BJ207" s="23" t="s">
        <v>79</v>
      </c>
      <c r="BK207" s="202">
        <f>ROUND(I207*H207,2)</f>
        <v>0</v>
      </c>
      <c r="BL207" s="23" t="s">
        <v>175</v>
      </c>
      <c r="BM207" s="23" t="s">
        <v>1628</v>
      </c>
    </row>
    <row r="208" spans="2:65" s="1" customFormat="1" ht="121.5">
      <c r="B208" s="40"/>
      <c r="C208" s="62"/>
      <c r="D208" s="203" t="s">
        <v>177</v>
      </c>
      <c r="E208" s="62"/>
      <c r="F208" s="204" t="s">
        <v>1629</v>
      </c>
      <c r="G208" s="62"/>
      <c r="H208" s="62"/>
      <c r="I208" s="162"/>
      <c r="J208" s="62"/>
      <c r="K208" s="62"/>
      <c r="L208" s="60"/>
      <c r="M208" s="205"/>
      <c r="N208" s="41"/>
      <c r="O208" s="41"/>
      <c r="P208" s="41"/>
      <c r="Q208" s="41"/>
      <c r="R208" s="41"/>
      <c r="S208" s="41"/>
      <c r="T208" s="77"/>
      <c r="AT208" s="23" t="s">
        <v>177</v>
      </c>
      <c r="AU208" s="23" t="s">
        <v>81</v>
      </c>
    </row>
    <row r="209" spans="2:65" s="1" customFormat="1" ht="25.5" customHeight="1">
      <c r="B209" s="40"/>
      <c r="C209" s="191" t="s">
        <v>624</v>
      </c>
      <c r="D209" s="191" t="s">
        <v>170</v>
      </c>
      <c r="E209" s="192" t="s">
        <v>1630</v>
      </c>
      <c r="F209" s="193" t="s">
        <v>1631</v>
      </c>
      <c r="G209" s="194" t="s">
        <v>173</v>
      </c>
      <c r="H209" s="195">
        <v>55</v>
      </c>
      <c r="I209" s="196"/>
      <c r="J209" s="197">
        <f>ROUND(I209*H209,2)</f>
        <v>0</v>
      </c>
      <c r="K209" s="193" t="s">
        <v>174</v>
      </c>
      <c r="L209" s="60"/>
      <c r="M209" s="198" t="s">
        <v>21</v>
      </c>
      <c r="N209" s="199" t="s">
        <v>42</v>
      </c>
      <c r="O209" s="41"/>
      <c r="P209" s="200">
        <f>O209*H209</f>
        <v>0</v>
      </c>
      <c r="Q209" s="200">
        <v>0</v>
      </c>
      <c r="R209" s="200">
        <f>Q209*H209</f>
        <v>0</v>
      </c>
      <c r="S209" s="200">
        <v>0</v>
      </c>
      <c r="T209" s="201">
        <f>S209*H209</f>
        <v>0</v>
      </c>
      <c r="AR209" s="23" t="s">
        <v>175</v>
      </c>
      <c r="AT209" s="23" t="s">
        <v>170</v>
      </c>
      <c r="AU209" s="23" t="s">
        <v>81</v>
      </c>
      <c r="AY209" s="23" t="s">
        <v>168</v>
      </c>
      <c r="BE209" s="202">
        <f>IF(N209="základní",J209,0)</f>
        <v>0</v>
      </c>
      <c r="BF209" s="202">
        <f>IF(N209="snížená",J209,0)</f>
        <v>0</v>
      </c>
      <c r="BG209" s="202">
        <f>IF(N209="zákl. přenesená",J209,0)</f>
        <v>0</v>
      </c>
      <c r="BH209" s="202">
        <f>IF(N209="sníž. přenesená",J209,0)</f>
        <v>0</v>
      </c>
      <c r="BI209" s="202">
        <f>IF(N209="nulová",J209,0)</f>
        <v>0</v>
      </c>
      <c r="BJ209" s="23" t="s">
        <v>79</v>
      </c>
      <c r="BK209" s="202">
        <f>ROUND(I209*H209,2)</f>
        <v>0</v>
      </c>
      <c r="BL209" s="23" t="s">
        <v>175</v>
      </c>
      <c r="BM209" s="23" t="s">
        <v>1632</v>
      </c>
    </row>
    <row r="210" spans="2:65" s="1" customFormat="1" ht="121.5">
      <c r="B210" s="40"/>
      <c r="C210" s="62"/>
      <c r="D210" s="203" t="s">
        <v>177</v>
      </c>
      <c r="E210" s="62"/>
      <c r="F210" s="204" t="s">
        <v>1629</v>
      </c>
      <c r="G210" s="62"/>
      <c r="H210" s="62"/>
      <c r="I210" s="162"/>
      <c r="J210" s="62"/>
      <c r="K210" s="62"/>
      <c r="L210" s="60"/>
      <c r="M210" s="205"/>
      <c r="N210" s="41"/>
      <c r="O210" s="41"/>
      <c r="P210" s="41"/>
      <c r="Q210" s="41"/>
      <c r="R210" s="41"/>
      <c r="S210" s="41"/>
      <c r="T210" s="77"/>
      <c r="AT210" s="23" t="s">
        <v>177</v>
      </c>
      <c r="AU210" s="23" t="s">
        <v>81</v>
      </c>
    </row>
    <row r="211" spans="2:65" s="1" customFormat="1" ht="16.5" customHeight="1">
      <c r="B211" s="40"/>
      <c r="C211" s="228" t="s">
        <v>629</v>
      </c>
      <c r="D211" s="228" t="s">
        <v>260</v>
      </c>
      <c r="E211" s="229" t="s">
        <v>1633</v>
      </c>
      <c r="F211" s="230" t="s">
        <v>1634</v>
      </c>
      <c r="G211" s="231" t="s">
        <v>1624</v>
      </c>
      <c r="H211" s="232">
        <v>0.44</v>
      </c>
      <c r="I211" s="233"/>
      <c r="J211" s="234">
        <f t="shared" ref="J211:J218" si="0">ROUND(I211*H211,2)</f>
        <v>0</v>
      </c>
      <c r="K211" s="230" t="s">
        <v>21</v>
      </c>
      <c r="L211" s="235"/>
      <c r="M211" s="236" t="s">
        <v>21</v>
      </c>
      <c r="N211" s="237" t="s">
        <v>42</v>
      </c>
      <c r="O211" s="41"/>
      <c r="P211" s="200">
        <f t="shared" ref="P211:P218" si="1">O211*H211</f>
        <v>0</v>
      </c>
      <c r="Q211" s="200">
        <v>0</v>
      </c>
      <c r="R211" s="200">
        <f t="shared" ref="R211:R218" si="2">Q211*H211</f>
        <v>0</v>
      </c>
      <c r="S211" s="200">
        <v>0</v>
      </c>
      <c r="T211" s="201">
        <f t="shared" ref="T211:T218" si="3">S211*H211</f>
        <v>0</v>
      </c>
      <c r="AR211" s="23" t="s">
        <v>208</v>
      </c>
      <c r="AT211" s="23" t="s">
        <v>260</v>
      </c>
      <c r="AU211" s="23" t="s">
        <v>81</v>
      </c>
      <c r="AY211" s="23" t="s">
        <v>168</v>
      </c>
      <c r="BE211" s="202">
        <f t="shared" ref="BE211:BE218" si="4">IF(N211="základní",J211,0)</f>
        <v>0</v>
      </c>
      <c r="BF211" s="202">
        <f t="shared" ref="BF211:BF218" si="5">IF(N211="snížená",J211,0)</f>
        <v>0</v>
      </c>
      <c r="BG211" s="202">
        <f t="shared" ref="BG211:BG218" si="6">IF(N211="zákl. přenesená",J211,0)</f>
        <v>0</v>
      </c>
      <c r="BH211" s="202">
        <f t="shared" ref="BH211:BH218" si="7">IF(N211="sníž. přenesená",J211,0)</f>
        <v>0</v>
      </c>
      <c r="BI211" s="202">
        <f t="shared" ref="BI211:BI218" si="8">IF(N211="nulová",J211,0)</f>
        <v>0</v>
      </c>
      <c r="BJ211" s="23" t="s">
        <v>79</v>
      </c>
      <c r="BK211" s="202">
        <f t="shared" ref="BK211:BK218" si="9">ROUND(I211*H211,2)</f>
        <v>0</v>
      </c>
      <c r="BL211" s="23" t="s">
        <v>175</v>
      </c>
      <c r="BM211" s="23" t="s">
        <v>1635</v>
      </c>
    </row>
    <row r="212" spans="2:65" s="1" customFormat="1" ht="25.5" customHeight="1">
      <c r="B212" s="40"/>
      <c r="C212" s="191" t="s">
        <v>634</v>
      </c>
      <c r="D212" s="191" t="s">
        <v>170</v>
      </c>
      <c r="E212" s="192" t="s">
        <v>1636</v>
      </c>
      <c r="F212" s="193" t="s">
        <v>1637</v>
      </c>
      <c r="G212" s="194" t="s">
        <v>195</v>
      </c>
      <c r="H212" s="195">
        <v>9</v>
      </c>
      <c r="I212" s="196"/>
      <c r="J212" s="197">
        <f t="shared" si="0"/>
        <v>0</v>
      </c>
      <c r="K212" s="193" t="s">
        <v>174</v>
      </c>
      <c r="L212" s="60"/>
      <c r="M212" s="198" t="s">
        <v>21</v>
      </c>
      <c r="N212" s="199" t="s">
        <v>42</v>
      </c>
      <c r="O212" s="41"/>
      <c r="P212" s="200">
        <f t="shared" si="1"/>
        <v>0</v>
      </c>
      <c r="Q212" s="200">
        <v>1.125E-2</v>
      </c>
      <c r="R212" s="200">
        <f t="shared" si="2"/>
        <v>0.10124999999999999</v>
      </c>
      <c r="S212" s="200">
        <v>0</v>
      </c>
      <c r="T212" s="201">
        <f t="shared" si="3"/>
        <v>0</v>
      </c>
      <c r="AR212" s="23" t="s">
        <v>175</v>
      </c>
      <c r="AT212" s="23" t="s">
        <v>170</v>
      </c>
      <c r="AU212" s="23" t="s">
        <v>81</v>
      </c>
      <c r="AY212" s="23" t="s">
        <v>168</v>
      </c>
      <c r="BE212" s="202">
        <f t="shared" si="4"/>
        <v>0</v>
      </c>
      <c r="BF212" s="202">
        <f t="shared" si="5"/>
        <v>0</v>
      </c>
      <c r="BG212" s="202">
        <f t="shared" si="6"/>
        <v>0</v>
      </c>
      <c r="BH212" s="202">
        <f t="shared" si="7"/>
        <v>0</v>
      </c>
      <c r="BI212" s="202">
        <f t="shared" si="8"/>
        <v>0</v>
      </c>
      <c r="BJ212" s="23" t="s">
        <v>79</v>
      </c>
      <c r="BK212" s="202">
        <f t="shared" si="9"/>
        <v>0</v>
      </c>
      <c r="BL212" s="23" t="s">
        <v>175</v>
      </c>
      <c r="BM212" s="23" t="s">
        <v>1638</v>
      </c>
    </row>
    <row r="213" spans="2:65" s="1" customFormat="1" ht="25.5" customHeight="1">
      <c r="B213" s="40"/>
      <c r="C213" s="191" t="s">
        <v>638</v>
      </c>
      <c r="D213" s="191" t="s">
        <v>170</v>
      </c>
      <c r="E213" s="192" t="s">
        <v>1639</v>
      </c>
      <c r="F213" s="193" t="s">
        <v>1640</v>
      </c>
      <c r="G213" s="194" t="s">
        <v>458</v>
      </c>
      <c r="H213" s="195">
        <v>3</v>
      </c>
      <c r="I213" s="196"/>
      <c r="J213" s="197">
        <f t="shared" si="0"/>
        <v>0</v>
      </c>
      <c r="K213" s="193" t="s">
        <v>174</v>
      </c>
      <c r="L213" s="60"/>
      <c r="M213" s="198" t="s">
        <v>21</v>
      </c>
      <c r="N213" s="199" t="s">
        <v>42</v>
      </c>
      <c r="O213" s="41"/>
      <c r="P213" s="200">
        <f t="shared" si="1"/>
        <v>0</v>
      </c>
      <c r="Q213" s="200">
        <v>1.281E-2</v>
      </c>
      <c r="R213" s="200">
        <f t="shared" si="2"/>
        <v>3.8429999999999999E-2</v>
      </c>
      <c r="S213" s="200">
        <v>0</v>
      </c>
      <c r="T213" s="201">
        <f t="shared" si="3"/>
        <v>0</v>
      </c>
      <c r="AR213" s="23" t="s">
        <v>175</v>
      </c>
      <c r="AT213" s="23" t="s">
        <v>170</v>
      </c>
      <c r="AU213" s="23" t="s">
        <v>81</v>
      </c>
      <c r="AY213" s="23" t="s">
        <v>168</v>
      </c>
      <c r="BE213" s="202">
        <f t="shared" si="4"/>
        <v>0</v>
      </c>
      <c r="BF213" s="202">
        <f t="shared" si="5"/>
        <v>0</v>
      </c>
      <c r="BG213" s="202">
        <f t="shared" si="6"/>
        <v>0</v>
      </c>
      <c r="BH213" s="202">
        <f t="shared" si="7"/>
        <v>0</v>
      </c>
      <c r="BI213" s="202">
        <f t="shared" si="8"/>
        <v>0</v>
      </c>
      <c r="BJ213" s="23" t="s">
        <v>79</v>
      </c>
      <c r="BK213" s="202">
        <f t="shared" si="9"/>
        <v>0</v>
      </c>
      <c r="BL213" s="23" t="s">
        <v>175</v>
      </c>
      <c r="BM213" s="23" t="s">
        <v>1641</v>
      </c>
    </row>
    <row r="214" spans="2:65" s="1" customFormat="1" ht="38.25" customHeight="1">
      <c r="B214" s="40"/>
      <c r="C214" s="191" t="s">
        <v>645</v>
      </c>
      <c r="D214" s="191" t="s">
        <v>170</v>
      </c>
      <c r="E214" s="192" t="s">
        <v>1642</v>
      </c>
      <c r="F214" s="193" t="s">
        <v>1643</v>
      </c>
      <c r="G214" s="194" t="s">
        <v>458</v>
      </c>
      <c r="H214" s="195">
        <v>4</v>
      </c>
      <c r="I214" s="196"/>
      <c r="J214" s="197">
        <f t="shared" si="0"/>
        <v>0</v>
      </c>
      <c r="K214" s="193" t="s">
        <v>174</v>
      </c>
      <c r="L214" s="60"/>
      <c r="M214" s="198" t="s">
        <v>21</v>
      </c>
      <c r="N214" s="199" t="s">
        <v>42</v>
      </c>
      <c r="O214" s="41"/>
      <c r="P214" s="200">
        <f t="shared" si="1"/>
        <v>0</v>
      </c>
      <c r="Q214" s="200">
        <v>2.1350000000000001E-2</v>
      </c>
      <c r="R214" s="200">
        <f t="shared" si="2"/>
        <v>8.5400000000000004E-2</v>
      </c>
      <c r="S214" s="200">
        <v>0</v>
      </c>
      <c r="T214" s="201">
        <f t="shared" si="3"/>
        <v>0</v>
      </c>
      <c r="AR214" s="23" t="s">
        <v>175</v>
      </c>
      <c r="AT214" s="23" t="s">
        <v>170</v>
      </c>
      <c r="AU214" s="23" t="s">
        <v>81</v>
      </c>
      <c r="AY214" s="23" t="s">
        <v>168</v>
      </c>
      <c r="BE214" s="202">
        <f t="shared" si="4"/>
        <v>0</v>
      </c>
      <c r="BF214" s="202">
        <f t="shared" si="5"/>
        <v>0</v>
      </c>
      <c r="BG214" s="202">
        <f t="shared" si="6"/>
        <v>0</v>
      </c>
      <c r="BH214" s="202">
        <f t="shared" si="7"/>
        <v>0</v>
      </c>
      <c r="BI214" s="202">
        <f t="shared" si="8"/>
        <v>0</v>
      </c>
      <c r="BJ214" s="23" t="s">
        <v>79</v>
      </c>
      <c r="BK214" s="202">
        <f t="shared" si="9"/>
        <v>0</v>
      </c>
      <c r="BL214" s="23" t="s">
        <v>175</v>
      </c>
      <c r="BM214" s="23" t="s">
        <v>1644</v>
      </c>
    </row>
    <row r="215" spans="2:65" s="1" customFormat="1" ht="38.25" customHeight="1">
      <c r="B215" s="40"/>
      <c r="C215" s="191" t="s">
        <v>650</v>
      </c>
      <c r="D215" s="191" t="s">
        <v>170</v>
      </c>
      <c r="E215" s="192" t="s">
        <v>1645</v>
      </c>
      <c r="F215" s="193" t="s">
        <v>1646</v>
      </c>
      <c r="G215" s="194" t="s">
        <v>458</v>
      </c>
      <c r="H215" s="195">
        <v>5</v>
      </c>
      <c r="I215" s="196"/>
      <c r="J215" s="197">
        <f t="shared" si="0"/>
        <v>0</v>
      </c>
      <c r="K215" s="193" t="s">
        <v>174</v>
      </c>
      <c r="L215" s="60"/>
      <c r="M215" s="198" t="s">
        <v>21</v>
      </c>
      <c r="N215" s="199" t="s">
        <v>42</v>
      </c>
      <c r="O215" s="41"/>
      <c r="P215" s="200">
        <f t="shared" si="1"/>
        <v>0</v>
      </c>
      <c r="Q215" s="200">
        <v>2.989E-2</v>
      </c>
      <c r="R215" s="200">
        <f t="shared" si="2"/>
        <v>0.14945</v>
      </c>
      <c r="S215" s="200">
        <v>0</v>
      </c>
      <c r="T215" s="201">
        <f t="shared" si="3"/>
        <v>0</v>
      </c>
      <c r="AR215" s="23" t="s">
        <v>175</v>
      </c>
      <c r="AT215" s="23" t="s">
        <v>170</v>
      </c>
      <c r="AU215" s="23" t="s">
        <v>81</v>
      </c>
      <c r="AY215" s="23" t="s">
        <v>168</v>
      </c>
      <c r="BE215" s="202">
        <f t="shared" si="4"/>
        <v>0</v>
      </c>
      <c r="BF215" s="202">
        <f t="shared" si="5"/>
        <v>0</v>
      </c>
      <c r="BG215" s="202">
        <f t="shared" si="6"/>
        <v>0</v>
      </c>
      <c r="BH215" s="202">
        <f t="shared" si="7"/>
        <v>0</v>
      </c>
      <c r="BI215" s="202">
        <f t="shared" si="8"/>
        <v>0</v>
      </c>
      <c r="BJ215" s="23" t="s">
        <v>79</v>
      </c>
      <c r="BK215" s="202">
        <f t="shared" si="9"/>
        <v>0</v>
      </c>
      <c r="BL215" s="23" t="s">
        <v>175</v>
      </c>
      <c r="BM215" s="23" t="s">
        <v>1647</v>
      </c>
    </row>
    <row r="216" spans="2:65" s="1" customFormat="1" ht="25.5" customHeight="1">
      <c r="B216" s="40"/>
      <c r="C216" s="191" t="s">
        <v>656</v>
      </c>
      <c r="D216" s="191" t="s">
        <v>170</v>
      </c>
      <c r="E216" s="192" t="s">
        <v>1648</v>
      </c>
      <c r="F216" s="193" t="s">
        <v>1649</v>
      </c>
      <c r="G216" s="194" t="s">
        <v>772</v>
      </c>
      <c r="H216" s="195">
        <v>1</v>
      </c>
      <c r="I216" s="196"/>
      <c r="J216" s="197">
        <f t="shared" si="0"/>
        <v>0</v>
      </c>
      <c r="K216" s="193" t="s">
        <v>21</v>
      </c>
      <c r="L216" s="60"/>
      <c r="M216" s="198" t="s">
        <v>21</v>
      </c>
      <c r="N216" s="199" t="s">
        <v>42</v>
      </c>
      <c r="O216" s="41"/>
      <c r="P216" s="200">
        <f t="shared" si="1"/>
        <v>0</v>
      </c>
      <c r="Q216" s="200">
        <v>3.2030000000000003E-2</v>
      </c>
      <c r="R216" s="200">
        <f t="shared" si="2"/>
        <v>3.2030000000000003E-2</v>
      </c>
      <c r="S216" s="200">
        <v>0</v>
      </c>
      <c r="T216" s="201">
        <f t="shared" si="3"/>
        <v>0</v>
      </c>
      <c r="AR216" s="23" t="s">
        <v>175</v>
      </c>
      <c r="AT216" s="23" t="s">
        <v>170</v>
      </c>
      <c r="AU216" s="23" t="s">
        <v>81</v>
      </c>
      <c r="AY216" s="23" t="s">
        <v>168</v>
      </c>
      <c r="BE216" s="202">
        <f t="shared" si="4"/>
        <v>0</v>
      </c>
      <c r="BF216" s="202">
        <f t="shared" si="5"/>
        <v>0</v>
      </c>
      <c r="BG216" s="202">
        <f t="shared" si="6"/>
        <v>0</v>
      </c>
      <c r="BH216" s="202">
        <f t="shared" si="7"/>
        <v>0</v>
      </c>
      <c r="BI216" s="202">
        <f t="shared" si="8"/>
        <v>0</v>
      </c>
      <c r="BJ216" s="23" t="s">
        <v>79</v>
      </c>
      <c r="BK216" s="202">
        <f t="shared" si="9"/>
        <v>0</v>
      </c>
      <c r="BL216" s="23" t="s">
        <v>175</v>
      </c>
      <c r="BM216" s="23" t="s">
        <v>1650</v>
      </c>
    </row>
    <row r="217" spans="2:65" s="1" customFormat="1" ht="16.5" customHeight="1">
      <c r="B217" s="40"/>
      <c r="C217" s="228" t="s">
        <v>660</v>
      </c>
      <c r="D217" s="228" t="s">
        <v>260</v>
      </c>
      <c r="E217" s="229" t="s">
        <v>1651</v>
      </c>
      <c r="F217" s="230" t="s">
        <v>1652</v>
      </c>
      <c r="G217" s="231" t="s">
        <v>772</v>
      </c>
      <c r="H217" s="232">
        <v>1</v>
      </c>
      <c r="I217" s="233"/>
      <c r="J217" s="234">
        <f t="shared" si="0"/>
        <v>0</v>
      </c>
      <c r="K217" s="230" t="s">
        <v>21</v>
      </c>
      <c r="L217" s="235"/>
      <c r="M217" s="236" t="s">
        <v>21</v>
      </c>
      <c r="N217" s="237" t="s">
        <v>42</v>
      </c>
      <c r="O217" s="41"/>
      <c r="P217" s="200">
        <f t="shared" si="1"/>
        <v>0</v>
      </c>
      <c r="Q217" s="200">
        <v>0</v>
      </c>
      <c r="R217" s="200">
        <f t="shared" si="2"/>
        <v>0</v>
      </c>
      <c r="S217" s="200">
        <v>0</v>
      </c>
      <c r="T217" s="201">
        <f t="shared" si="3"/>
        <v>0</v>
      </c>
      <c r="AR217" s="23" t="s">
        <v>208</v>
      </c>
      <c r="AT217" s="23" t="s">
        <v>260</v>
      </c>
      <c r="AU217" s="23" t="s">
        <v>81</v>
      </c>
      <c r="AY217" s="23" t="s">
        <v>168</v>
      </c>
      <c r="BE217" s="202">
        <f t="shared" si="4"/>
        <v>0</v>
      </c>
      <c r="BF217" s="202">
        <f t="shared" si="5"/>
        <v>0</v>
      </c>
      <c r="BG217" s="202">
        <f t="shared" si="6"/>
        <v>0</v>
      </c>
      <c r="BH217" s="202">
        <f t="shared" si="7"/>
        <v>0</v>
      </c>
      <c r="BI217" s="202">
        <f t="shared" si="8"/>
        <v>0</v>
      </c>
      <c r="BJ217" s="23" t="s">
        <v>79</v>
      </c>
      <c r="BK217" s="202">
        <f t="shared" si="9"/>
        <v>0</v>
      </c>
      <c r="BL217" s="23" t="s">
        <v>175</v>
      </c>
      <c r="BM217" s="23" t="s">
        <v>1653</v>
      </c>
    </row>
    <row r="218" spans="2:65" s="1" customFormat="1" ht="25.5" customHeight="1">
      <c r="B218" s="40"/>
      <c r="C218" s="191" t="s">
        <v>664</v>
      </c>
      <c r="D218" s="191" t="s">
        <v>170</v>
      </c>
      <c r="E218" s="192" t="s">
        <v>1654</v>
      </c>
      <c r="F218" s="193" t="s">
        <v>1655</v>
      </c>
      <c r="G218" s="194" t="s">
        <v>458</v>
      </c>
      <c r="H218" s="195">
        <v>2</v>
      </c>
      <c r="I218" s="196"/>
      <c r="J218" s="197">
        <f t="shared" si="0"/>
        <v>0</v>
      </c>
      <c r="K218" s="193" t="s">
        <v>174</v>
      </c>
      <c r="L218" s="60"/>
      <c r="M218" s="198" t="s">
        <v>21</v>
      </c>
      <c r="N218" s="199" t="s">
        <v>42</v>
      </c>
      <c r="O218" s="41"/>
      <c r="P218" s="200">
        <f t="shared" si="1"/>
        <v>0</v>
      </c>
      <c r="Q218" s="200">
        <v>0</v>
      </c>
      <c r="R218" s="200">
        <f t="shared" si="2"/>
        <v>0</v>
      </c>
      <c r="S218" s="200">
        <v>0</v>
      </c>
      <c r="T218" s="201">
        <f t="shared" si="3"/>
        <v>0</v>
      </c>
      <c r="AR218" s="23" t="s">
        <v>175</v>
      </c>
      <c r="AT218" s="23" t="s">
        <v>170</v>
      </c>
      <c r="AU218" s="23" t="s">
        <v>81</v>
      </c>
      <c r="AY218" s="23" t="s">
        <v>168</v>
      </c>
      <c r="BE218" s="202">
        <f t="shared" si="4"/>
        <v>0</v>
      </c>
      <c r="BF218" s="202">
        <f t="shared" si="5"/>
        <v>0</v>
      </c>
      <c r="BG218" s="202">
        <f t="shared" si="6"/>
        <v>0</v>
      </c>
      <c r="BH218" s="202">
        <f t="shared" si="7"/>
        <v>0</v>
      </c>
      <c r="BI218" s="202">
        <f t="shared" si="8"/>
        <v>0</v>
      </c>
      <c r="BJ218" s="23" t="s">
        <v>79</v>
      </c>
      <c r="BK218" s="202">
        <f t="shared" si="9"/>
        <v>0</v>
      </c>
      <c r="BL218" s="23" t="s">
        <v>175</v>
      </c>
      <c r="BM218" s="23" t="s">
        <v>1656</v>
      </c>
    </row>
    <row r="219" spans="2:65" s="1" customFormat="1" ht="148.5">
      <c r="B219" s="40"/>
      <c r="C219" s="62"/>
      <c r="D219" s="203" t="s">
        <v>177</v>
      </c>
      <c r="E219" s="62"/>
      <c r="F219" s="204" t="s">
        <v>1657</v>
      </c>
      <c r="G219" s="62"/>
      <c r="H219" s="62"/>
      <c r="I219" s="162"/>
      <c r="J219" s="62"/>
      <c r="K219" s="62"/>
      <c r="L219" s="60"/>
      <c r="M219" s="205"/>
      <c r="N219" s="41"/>
      <c r="O219" s="41"/>
      <c r="P219" s="41"/>
      <c r="Q219" s="41"/>
      <c r="R219" s="41"/>
      <c r="S219" s="41"/>
      <c r="T219" s="77"/>
      <c r="AT219" s="23" t="s">
        <v>177</v>
      </c>
      <c r="AU219" s="23" t="s">
        <v>81</v>
      </c>
    </row>
    <row r="220" spans="2:65" s="1" customFormat="1" ht="25.5" customHeight="1">
      <c r="B220" s="40"/>
      <c r="C220" s="191" t="s">
        <v>671</v>
      </c>
      <c r="D220" s="191" t="s">
        <v>170</v>
      </c>
      <c r="E220" s="192" t="s">
        <v>1658</v>
      </c>
      <c r="F220" s="193" t="s">
        <v>1659</v>
      </c>
      <c r="G220" s="194" t="s">
        <v>458</v>
      </c>
      <c r="H220" s="195">
        <v>1</v>
      </c>
      <c r="I220" s="196"/>
      <c r="J220" s="197">
        <f>ROUND(I220*H220,2)</f>
        <v>0</v>
      </c>
      <c r="K220" s="193" t="s">
        <v>174</v>
      </c>
      <c r="L220" s="60"/>
      <c r="M220" s="198" t="s">
        <v>21</v>
      </c>
      <c r="N220" s="199" t="s">
        <v>42</v>
      </c>
      <c r="O220" s="41"/>
      <c r="P220" s="200">
        <f>O220*H220</f>
        <v>0</v>
      </c>
      <c r="Q220" s="200">
        <v>0</v>
      </c>
      <c r="R220" s="200">
        <f>Q220*H220</f>
        <v>0</v>
      </c>
      <c r="S220" s="200">
        <v>0</v>
      </c>
      <c r="T220" s="201">
        <f>S220*H220</f>
        <v>0</v>
      </c>
      <c r="AR220" s="23" t="s">
        <v>175</v>
      </c>
      <c r="AT220" s="23" t="s">
        <v>170</v>
      </c>
      <c r="AU220" s="23" t="s">
        <v>81</v>
      </c>
      <c r="AY220" s="23" t="s">
        <v>168</v>
      </c>
      <c r="BE220" s="202">
        <f>IF(N220="základní",J220,0)</f>
        <v>0</v>
      </c>
      <c r="BF220" s="202">
        <f>IF(N220="snížená",J220,0)</f>
        <v>0</v>
      </c>
      <c r="BG220" s="202">
        <f>IF(N220="zákl. přenesená",J220,0)</f>
        <v>0</v>
      </c>
      <c r="BH220" s="202">
        <f>IF(N220="sníž. přenesená",J220,0)</f>
        <v>0</v>
      </c>
      <c r="BI220" s="202">
        <f>IF(N220="nulová",J220,0)</f>
        <v>0</v>
      </c>
      <c r="BJ220" s="23" t="s">
        <v>79</v>
      </c>
      <c r="BK220" s="202">
        <f>ROUND(I220*H220,2)</f>
        <v>0</v>
      </c>
      <c r="BL220" s="23" t="s">
        <v>175</v>
      </c>
      <c r="BM220" s="23" t="s">
        <v>1660</v>
      </c>
    </row>
    <row r="221" spans="2:65" s="1" customFormat="1" ht="148.5">
      <c r="B221" s="40"/>
      <c r="C221" s="62"/>
      <c r="D221" s="203" t="s">
        <v>177</v>
      </c>
      <c r="E221" s="62"/>
      <c r="F221" s="204" t="s">
        <v>1657</v>
      </c>
      <c r="G221" s="62"/>
      <c r="H221" s="62"/>
      <c r="I221" s="162"/>
      <c r="J221" s="62"/>
      <c r="K221" s="62"/>
      <c r="L221" s="60"/>
      <c r="M221" s="205"/>
      <c r="N221" s="41"/>
      <c r="O221" s="41"/>
      <c r="P221" s="41"/>
      <c r="Q221" s="41"/>
      <c r="R221" s="41"/>
      <c r="S221" s="41"/>
      <c r="T221" s="77"/>
      <c r="AT221" s="23" t="s">
        <v>177</v>
      </c>
      <c r="AU221" s="23" t="s">
        <v>81</v>
      </c>
    </row>
    <row r="222" spans="2:65" s="1" customFormat="1" ht="25.5" customHeight="1">
      <c r="B222" s="40"/>
      <c r="C222" s="191" t="s">
        <v>676</v>
      </c>
      <c r="D222" s="191" t="s">
        <v>170</v>
      </c>
      <c r="E222" s="192" t="s">
        <v>1661</v>
      </c>
      <c r="F222" s="193" t="s">
        <v>1662</v>
      </c>
      <c r="G222" s="194" t="s">
        <v>458</v>
      </c>
      <c r="H222" s="195">
        <v>1</v>
      </c>
      <c r="I222" s="196"/>
      <c r="J222" s="197">
        <f>ROUND(I222*H222,2)</f>
        <v>0</v>
      </c>
      <c r="K222" s="193" t="s">
        <v>174</v>
      </c>
      <c r="L222" s="60"/>
      <c r="M222" s="198" t="s">
        <v>21</v>
      </c>
      <c r="N222" s="199" t="s">
        <v>42</v>
      </c>
      <c r="O222" s="41"/>
      <c r="P222" s="200">
        <f>O222*H222</f>
        <v>0</v>
      </c>
      <c r="Q222" s="200">
        <v>0</v>
      </c>
      <c r="R222" s="200">
        <f>Q222*H222</f>
        <v>0</v>
      </c>
      <c r="S222" s="200">
        <v>0</v>
      </c>
      <c r="T222" s="201">
        <f>S222*H222</f>
        <v>0</v>
      </c>
      <c r="AR222" s="23" t="s">
        <v>175</v>
      </c>
      <c r="AT222" s="23" t="s">
        <v>170</v>
      </c>
      <c r="AU222" s="23" t="s">
        <v>81</v>
      </c>
      <c r="AY222" s="23" t="s">
        <v>168</v>
      </c>
      <c r="BE222" s="202">
        <f>IF(N222="základní",J222,0)</f>
        <v>0</v>
      </c>
      <c r="BF222" s="202">
        <f>IF(N222="snížená",J222,0)</f>
        <v>0</v>
      </c>
      <c r="BG222" s="202">
        <f>IF(N222="zákl. přenesená",J222,0)</f>
        <v>0</v>
      </c>
      <c r="BH222" s="202">
        <f>IF(N222="sníž. přenesená",J222,0)</f>
        <v>0</v>
      </c>
      <c r="BI222" s="202">
        <f>IF(N222="nulová",J222,0)</f>
        <v>0</v>
      </c>
      <c r="BJ222" s="23" t="s">
        <v>79</v>
      </c>
      <c r="BK222" s="202">
        <f>ROUND(I222*H222,2)</f>
        <v>0</v>
      </c>
      <c r="BL222" s="23" t="s">
        <v>175</v>
      </c>
      <c r="BM222" s="23" t="s">
        <v>1663</v>
      </c>
    </row>
    <row r="223" spans="2:65" s="1" customFormat="1" ht="148.5">
      <c r="B223" s="40"/>
      <c r="C223" s="62"/>
      <c r="D223" s="203" t="s">
        <v>177</v>
      </c>
      <c r="E223" s="62"/>
      <c r="F223" s="204" t="s">
        <v>1657</v>
      </c>
      <c r="G223" s="62"/>
      <c r="H223" s="62"/>
      <c r="I223" s="162"/>
      <c r="J223" s="62"/>
      <c r="K223" s="62"/>
      <c r="L223" s="60"/>
      <c r="M223" s="205"/>
      <c r="N223" s="41"/>
      <c r="O223" s="41"/>
      <c r="P223" s="41"/>
      <c r="Q223" s="41"/>
      <c r="R223" s="41"/>
      <c r="S223" s="41"/>
      <c r="T223" s="77"/>
      <c r="AT223" s="23" t="s">
        <v>177</v>
      </c>
      <c r="AU223" s="23" t="s">
        <v>81</v>
      </c>
    </row>
    <row r="224" spans="2:65" s="1" customFormat="1" ht="25.5" customHeight="1">
      <c r="B224" s="40"/>
      <c r="C224" s="191" t="s">
        <v>680</v>
      </c>
      <c r="D224" s="191" t="s">
        <v>170</v>
      </c>
      <c r="E224" s="192" t="s">
        <v>1664</v>
      </c>
      <c r="F224" s="193" t="s">
        <v>1665</v>
      </c>
      <c r="G224" s="194" t="s">
        <v>458</v>
      </c>
      <c r="H224" s="195">
        <v>1</v>
      </c>
      <c r="I224" s="196"/>
      <c r="J224" s="197">
        <f>ROUND(I224*H224,2)</f>
        <v>0</v>
      </c>
      <c r="K224" s="193" t="s">
        <v>174</v>
      </c>
      <c r="L224" s="60"/>
      <c r="M224" s="198" t="s">
        <v>21</v>
      </c>
      <c r="N224" s="199" t="s">
        <v>42</v>
      </c>
      <c r="O224" s="41"/>
      <c r="P224" s="200">
        <f>O224*H224</f>
        <v>0</v>
      </c>
      <c r="Q224" s="200">
        <v>0</v>
      </c>
      <c r="R224" s="200">
        <f>Q224*H224</f>
        <v>0</v>
      </c>
      <c r="S224" s="200">
        <v>0</v>
      </c>
      <c r="T224" s="201">
        <f>S224*H224</f>
        <v>0</v>
      </c>
      <c r="AR224" s="23" t="s">
        <v>175</v>
      </c>
      <c r="AT224" s="23" t="s">
        <v>170</v>
      </c>
      <c r="AU224" s="23" t="s">
        <v>81</v>
      </c>
      <c r="AY224" s="23" t="s">
        <v>168</v>
      </c>
      <c r="BE224" s="202">
        <f>IF(N224="základní",J224,0)</f>
        <v>0</v>
      </c>
      <c r="BF224" s="202">
        <f>IF(N224="snížená",J224,0)</f>
        <v>0</v>
      </c>
      <c r="BG224" s="202">
        <f>IF(N224="zákl. přenesená",J224,0)</f>
        <v>0</v>
      </c>
      <c r="BH224" s="202">
        <f>IF(N224="sníž. přenesená",J224,0)</f>
        <v>0</v>
      </c>
      <c r="BI224" s="202">
        <f>IF(N224="nulová",J224,0)</f>
        <v>0</v>
      </c>
      <c r="BJ224" s="23" t="s">
        <v>79</v>
      </c>
      <c r="BK224" s="202">
        <f>ROUND(I224*H224,2)</f>
        <v>0</v>
      </c>
      <c r="BL224" s="23" t="s">
        <v>175</v>
      </c>
      <c r="BM224" s="23" t="s">
        <v>1666</v>
      </c>
    </row>
    <row r="225" spans="2:65" s="1" customFormat="1" ht="148.5">
      <c r="B225" s="40"/>
      <c r="C225" s="62"/>
      <c r="D225" s="203" t="s">
        <v>177</v>
      </c>
      <c r="E225" s="62"/>
      <c r="F225" s="204" t="s">
        <v>1657</v>
      </c>
      <c r="G225" s="62"/>
      <c r="H225" s="62"/>
      <c r="I225" s="162"/>
      <c r="J225" s="62"/>
      <c r="K225" s="62"/>
      <c r="L225" s="60"/>
      <c r="M225" s="205"/>
      <c r="N225" s="41"/>
      <c r="O225" s="41"/>
      <c r="P225" s="41"/>
      <c r="Q225" s="41"/>
      <c r="R225" s="41"/>
      <c r="S225" s="41"/>
      <c r="T225" s="77"/>
      <c r="AT225" s="23" t="s">
        <v>177</v>
      </c>
      <c r="AU225" s="23" t="s">
        <v>81</v>
      </c>
    </row>
    <row r="226" spans="2:65" s="1" customFormat="1" ht="25.5" customHeight="1">
      <c r="B226" s="40"/>
      <c r="C226" s="191" t="s">
        <v>684</v>
      </c>
      <c r="D226" s="191" t="s">
        <v>170</v>
      </c>
      <c r="E226" s="192" t="s">
        <v>1667</v>
      </c>
      <c r="F226" s="193" t="s">
        <v>1668</v>
      </c>
      <c r="G226" s="194" t="s">
        <v>458</v>
      </c>
      <c r="H226" s="195">
        <v>1</v>
      </c>
      <c r="I226" s="196"/>
      <c r="J226" s="197">
        <f>ROUND(I226*H226,2)</f>
        <v>0</v>
      </c>
      <c r="K226" s="193" t="s">
        <v>174</v>
      </c>
      <c r="L226" s="60"/>
      <c r="M226" s="198" t="s">
        <v>21</v>
      </c>
      <c r="N226" s="199" t="s">
        <v>42</v>
      </c>
      <c r="O226" s="41"/>
      <c r="P226" s="200">
        <f>O226*H226</f>
        <v>0</v>
      </c>
      <c r="Q226" s="200">
        <v>0</v>
      </c>
      <c r="R226" s="200">
        <f>Q226*H226</f>
        <v>0</v>
      </c>
      <c r="S226" s="200">
        <v>0</v>
      </c>
      <c r="T226" s="201">
        <f>S226*H226</f>
        <v>0</v>
      </c>
      <c r="AR226" s="23" t="s">
        <v>175</v>
      </c>
      <c r="AT226" s="23" t="s">
        <v>170</v>
      </c>
      <c r="AU226" s="23" t="s">
        <v>81</v>
      </c>
      <c r="AY226" s="23" t="s">
        <v>168</v>
      </c>
      <c r="BE226" s="202">
        <f>IF(N226="základní",J226,0)</f>
        <v>0</v>
      </c>
      <c r="BF226" s="202">
        <f>IF(N226="snížená",J226,0)</f>
        <v>0</v>
      </c>
      <c r="BG226" s="202">
        <f>IF(N226="zákl. přenesená",J226,0)</f>
        <v>0</v>
      </c>
      <c r="BH226" s="202">
        <f>IF(N226="sníž. přenesená",J226,0)</f>
        <v>0</v>
      </c>
      <c r="BI226" s="202">
        <f>IF(N226="nulová",J226,0)</f>
        <v>0</v>
      </c>
      <c r="BJ226" s="23" t="s">
        <v>79</v>
      </c>
      <c r="BK226" s="202">
        <f>ROUND(I226*H226,2)</f>
        <v>0</v>
      </c>
      <c r="BL226" s="23" t="s">
        <v>175</v>
      </c>
      <c r="BM226" s="23" t="s">
        <v>1669</v>
      </c>
    </row>
    <row r="227" spans="2:65" s="1" customFormat="1" ht="148.5">
      <c r="B227" s="40"/>
      <c r="C227" s="62"/>
      <c r="D227" s="203" t="s">
        <v>177</v>
      </c>
      <c r="E227" s="62"/>
      <c r="F227" s="204" t="s">
        <v>1657</v>
      </c>
      <c r="G227" s="62"/>
      <c r="H227" s="62"/>
      <c r="I227" s="162"/>
      <c r="J227" s="62"/>
      <c r="K227" s="62"/>
      <c r="L227" s="60"/>
      <c r="M227" s="205"/>
      <c r="N227" s="41"/>
      <c r="O227" s="41"/>
      <c r="P227" s="41"/>
      <c r="Q227" s="41"/>
      <c r="R227" s="41"/>
      <c r="S227" s="41"/>
      <c r="T227" s="77"/>
      <c r="AT227" s="23" t="s">
        <v>177</v>
      </c>
      <c r="AU227" s="23" t="s">
        <v>81</v>
      </c>
    </row>
    <row r="228" spans="2:65" s="1" customFormat="1" ht="25.5" customHeight="1">
      <c r="B228" s="40"/>
      <c r="C228" s="191" t="s">
        <v>689</v>
      </c>
      <c r="D228" s="191" t="s">
        <v>170</v>
      </c>
      <c r="E228" s="192" t="s">
        <v>1670</v>
      </c>
      <c r="F228" s="193" t="s">
        <v>1671</v>
      </c>
      <c r="G228" s="194" t="s">
        <v>458</v>
      </c>
      <c r="H228" s="195">
        <v>24</v>
      </c>
      <c r="I228" s="196"/>
      <c r="J228" s="197">
        <f>ROUND(I228*H228,2)</f>
        <v>0</v>
      </c>
      <c r="K228" s="193" t="s">
        <v>174</v>
      </c>
      <c r="L228" s="60"/>
      <c r="M228" s="198" t="s">
        <v>21</v>
      </c>
      <c r="N228" s="199" t="s">
        <v>42</v>
      </c>
      <c r="O228" s="41"/>
      <c r="P228" s="200">
        <f>O228*H228</f>
        <v>0</v>
      </c>
      <c r="Q228" s="200">
        <v>0</v>
      </c>
      <c r="R228" s="200">
        <f>Q228*H228</f>
        <v>0</v>
      </c>
      <c r="S228" s="200">
        <v>0</v>
      </c>
      <c r="T228" s="201">
        <f>S228*H228</f>
        <v>0</v>
      </c>
      <c r="AR228" s="23" t="s">
        <v>175</v>
      </c>
      <c r="AT228" s="23" t="s">
        <v>170</v>
      </c>
      <c r="AU228" s="23" t="s">
        <v>81</v>
      </c>
      <c r="AY228" s="23" t="s">
        <v>168</v>
      </c>
      <c r="BE228" s="202">
        <f>IF(N228="základní",J228,0)</f>
        <v>0</v>
      </c>
      <c r="BF228" s="202">
        <f>IF(N228="snížená",J228,0)</f>
        <v>0</v>
      </c>
      <c r="BG228" s="202">
        <f>IF(N228="zákl. přenesená",J228,0)</f>
        <v>0</v>
      </c>
      <c r="BH228" s="202">
        <f>IF(N228="sníž. přenesená",J228,0)</f>
        <v>0</v>
      </c>
      <c r="BI228" s="202">
        <f>IF(N228="nulová",J228,0)</f>
        <v>0</v>
      </c>
      <c r="BJ228" s="23" t="s">
        <v>79</v>
      </c>
      <c r="BK228" s="202">
        <f>ROUND(I228*H228,2)</f>
        <v>0</v>
      </c>
      <c r="BL228" s="23" t="s">
        <v>175</v>
      </c>
      <c r="BM228" s="23" t="s">
        <v>1672</v>
      </c>
    </row>
    <row r="229" spans="2:65" s="1" customFormat="1" ht="148.5">
      <c r="B229" s="40"/>
      <c r="C229" s="62"/>
      <c r="D229" s="203" t="s">
        <v>177</v>
      </c>
      <c r="E229" s="62"/>
      <c r="F229" s="204" t="s">
        <v>1657</v>
      </c>
      <c r="G229" s="62"/>
      <c r="H229" s="62"/>
      <c r="I229" s="162"/>
      <c r="J229" s="62"/>
      <c r="K229" s="62"/>
      <c r="L229" s="60"/>
      <c r="M229" s="205"/>
      <c r="N229" s="41"/>
      <c r="O229" s="41"/>
      <c r="P229" s="41"/>
      <c r="Q229" s="41"/>
      <c r="R229" s="41"/>
      <c r="S229" s="41"/>
      <c r="T229" s="77"/>
      <c r="AT229" s="23" t="s">
        <v>177</v>
      </c>
      <c r="AU229" s="23" t="s">
        <v>81</v>
      </c>
    </row>
    <row r="230" spans="2:65" s="1" customFormat="1" ht="25.5" customHeight="1">
      <c r="B230" s="40"/>
      <c r="C230" s="228" t="s">
        <v>693</v>
      </c>
      <c r="D230" s="228" t="s">
        <v>260</v>
      </c>
      <c r="E230" s="229" t="s">
        <v>1673</v>
      </c>
      <c r="F230" s="230" t="s">
        <v>1674</v>
      </c>
      <c r="G230" s="231" t="s">
        <v>205</v>
      </c>
      <c r="H230" s="232">
        <v>47.2</v>
      </c>
      <c r="I230" s="233"/>
      <c r="J230" s="234">
        <f>ROUND(I230*H230,2)</f>
        <v>0</v>
      </c>
      <c r="K230" s="230" t="s">
        <v>21</v>
      </c>
      <c r="L230" s="235"/>
      <c r="M230" s="236" t="s">
        <v>21</v>
      </c>
      <c r="N230" s="237" t="s">
        <v>42</v>
      </c>
      <c r="O230" s="41"/>
      <c r="P230" s="200">
        <f>O230*H230</f>
        <v>0</v>
      </c>
      <c r="Q230" s="200">
        <v>0</v>
      </c>
      <c r="R230" s="200">
        <f>Q230*H230</f>
        <v>0</v>
      </c>
      <c r="S230" s="200">
        <v>0</v>
      </c>
      <c r="T230" s="201">
        <f>S230*H230</f>
        <v>0</v>
      </c>
      <c r="AR230" s="23" t="s">
        <v>208</v>
      </c>
      <c r="AT230" s="23" t="s">
        <v>260</v>
      </c>
      <c r="AU230" s="23" t="s">
        <v>81</v>
      </c>
      <c r="AY230" s="23" t="s">
        <v>168</v>
      </c>
      <c r="BE230" s="202">
        <f>IF(N230="základní",J230,0)</f>
        <v>0</v>
      </c>
      <c r="BF230" s="202">
        <f>IF(N230="snížená",J230,0)</f>
        <v>0</v>
      </c>
      <c r="BG230" s="202">
        <f>IF(N230="zákl. přenesená",J230,0)</f>
        <v>0</v>
      </c>
      <c r="BH230" s="202">
        <f>IF(N230="sníž. přenesená",J230,0)</f>
        <v>0</v>
      </c>
      <c r="BI230" s="202">
        <f>IF(N230="nulová",J230,0)</f>
        <v>0</v>
      </c>
      <c r="BJ230" s="23" t="s">
        <v>79</v>
      </c>
      <c r="BK230" s="202">
        <f>ROUND(I230*H230,2)</f>
        <v>0</v>
      </c>
      <c r="BL230" s="23" t="s">
        <v>175</v>
      </c>
      <c r="BM230" s="23" t="s">
        <v>1675</v>
      </c>
    </row>
    <row r="231" spans="2:65" s="11" customFormat="1" ht="13.5">
      <c r="B231" s="206"/>
      <c r="C231" s="207"/>
      <c r="D231" s="203" t="s">
        <v>182</v>
      </c>
      <c r="E231" s="208" t="s">
        <v>21</v>
      </c>
      <c r="F231" s="209" t="s">
        <v>1676</v>
      </c>
      <c r="G231" s="207"/>
      <c r="H231" s="210">
        <v>47.2</v>
      </c>
      <c r="I231" s="211"/>
      <c r="J231" s="207"/>
      <c r="K231" s="207"/>
      <c r="L231" s="212"/>
      <c r="M231" s="213"/>
      <c r="N231" s="214"/>
      <c r="O231" s="214"/>
      <c r="P231" s="214"/>
      <c r="Q231" s="214"/>
      <c r="R231" s="214"/>
      <c r="S231" s="214"/>
      <c r="T231" s="215"/>
      <c r="AT231" s="216" t="s">
        <v>182</v>
      </c>
      <c r="AU231" s="216" t="s">
        <v>81</v>
      </c>
      <c r="AV231" s="11" t="s">
        <v>81</v>
      </c>
      <c r="AW231" s="11" t="s">
        <v>34</v>
      </c>
      <c r="AX231" s="11" t="s">
        <v>71</v>
      </c>
      <c r="AY231" s="216" t="s">
        <v>168</v>
      </c>
    </row>
    <row r="232" spans="2:65" s="12" customFormat="1" ht="13.5">
      <c r="B232" s="217"/>
      <c r="C232" s="218"/>
      <c r="D232" s="203" t="s">
        <v>182</v>
      </c>
      <c r="E232" s="219" t="s">
        <v>21</v>
      </c>
      <c r="F232" s="220" t="s">
        <v>184</v>
      </c>
      <c r="G232" s="218"/>
      <c r="H232" s="221">
        <v>47.2</v>
      </c>
      <c r="I232" s="222"/>
      <c r="J232" s="218"/>
      <c r="K232" s="218"/>
      <c r="L232" s="223"/>
      <c r="M232" s="224"/>
      <c r="N232" s="225"/>
      <c r="O232" s="225"/>
      <c r="P232" s="225"/>
      <c r="Q232" s="225"/>
      <c r="R232" s="225"/>
      <c r="S232" s="225"/>
      <c r="T232" s="226"/>
      <c r="AT232" s="227" t="s">
        <v>182</v>
      </c>
      <c r="AU232" s="227" t="s">
        <v>81</v>
      </c>
      <c r="AV232" s="12" t="s">
        <v>175</v>
      </c>
      <c r="AW232" s="12" t="s">
        <v>34</v>
      </c>
      <c r="AX232" s="12" t="s">
        <v>79</v>
      </c>
      <c r="AY232" s="227" t="s">
        <v>168</v>
      </c>
    </row>
    <row r="233" spans="2:65" s="1" customFormat="1" ht="25.5" customHeight="1">
      <c r="B233" s="40"/>
      <c r="C233" s="191" t="s">
        <v>697</v>
      </c>
      <c r="D233" s="191" t="s">
        <v>170</v>
      </c>
      <c r="E233" s="192" t="s">
        <v>1677</v>
      </c>
      <c r="F233" s="193" t="s">
        <v>1678</v>
      </c>
      <c r="G233" s="194" t="s">
        <v>173</v>
      </c>
      <c r="H233" s="195">
        <v>42</v>
      </c>
      <c r="I233" s="196"/>
      <c r="J233" s="197">
        <f>ROUND(I233*H233,2)</f>
        <v>0</v>
      </c>
      <c r="K233" s="193" t="s">
        <v>174</v>
      </c>
      <c r="L233" s="60"/>
      <c r="M233" s="198" t="s">
        <v>21</v>
      </c>
      <c r="N233" s="199" t="s">
        <v>42</v>
      </c>
      <c r="O233" s="41"/>
      <c r="P233" s="200">
        <f>O233*H233</f>
        <v>0</v>
      </c>
      <c r="Q233" s="200">
        <v>0</v>
      </c>
      <c r="R233" s="200">
        <f>Q233*H233</f>
        <v>0</v>
      </c>
      <c r="S233" s="200">
        <v>0</v>
      </c>
      <c r="T233" s="201">
        <f>S233*H233</f>
        <v>0</v>
      </c>
      <c r="AR233" s="23" t="s">
        <v>175</v>
      </c>
      <c r="AT233" s="23" t="s">
        <v>170</v>
      </c>
      <c r="AU233" s="23" t="s">
        <v>81</v>
      </c>
      <c r="AY233" s="23" t="s">
        <v>168</v>
      </c>
      <c r="BE233" s="202">
        <f>IF(N233="základní",J233,0)</f>
        <v>0</v>
      </c>
      <c r="BF233" s="202">
        <f>IF(N233="snížená",J233,0)</f>
        <v>0</v>
      </c>
      <c r="BG233" s="202">
        <f>IF(N233="zákl. přenesená",J233,0)</f>
        <v>0</v>
      </c>
      <c r="BH233" s="202">
        <f>IF(N233="sníž. přenesená",J233,0)</f>
        <v>0</v>
      </c>
      <c r="BI233" s="202">
        <f>IF(N233="nulová",J233,0)</f>
        <v>0</v>
      </c>
      <c r="BJ233" s="23" t="s">
        <v>79</v>
      </c>
      <c r="BK233" s="202">
        <f>ROUND(I233*H233,2)</f>
        <v>0</v>
      </c>
      <c r="BL233" s="23" t="s">
        <v>175</v>
      </c>
      <c r="BM233" s="23" t="s">
        <v>1679</v>
      </c>
    </row>
    <row r="234" spans="2:65" s="1" customFormat="1" ht="67.5">
      <c r="B234" s="40"/>
      <c r="C234" s="62"/>
      <c r="D234" s="203" t="s">
        <v>177</v>
      </c>
      <c r="E234" s="62"/>
      <c r="F234" s="204" t="s">
        <v>1680</v>
      </c>
      <c r="G234" s="62"/>
      <c r="H234" s="62"/>
      <c r="I234" s="162"/>
      <c r="J234" s="62"/>
      <c r="K234" s="62"/>
      <c r="L234" s="60"/>
      <c r="M234" s="205"/>
      <c r="N234" s="41"/>
      <c r="O234" s="41"/>
      <c r="P234" s="41"/>
      <c r="Q234" s="41"/>
      <c r="R234" s="41"/>
      <c r="S234" s="41"/>
      <c r="T234" s="77"/>
      <c r="AT234" s="23" t="s">
        <v>177</v>
      </c>
      <c r="AU234" s="23" t="s">
        <v>81</v>
      </c>
    </row>
    <row r="235" spans="2:65" s="1" customFormat="1" ht="16.5" customHeight="1">
      <c r="B235" s="40"/>
      <c r="C235" s="228" t="s">
        <v>701</v>
      </c>
      <c r="D235" s="228" t="s">
        <v>260</v>
      </c>
      <c r="E235" s="229" t="s">
        <v>1681</v>
      </c>
      <c r="F235" s="230" t="s">
        <v>1682</v>
      </c>
      <c r="G235" s="231" t="s">
        <v>235</v>
      </c>
      <c r="H235" s="232">
        <v>1.2</v>
      </c>
      <c r="I235" s="233"/>
      <c r="J235" s="234">
        <f>ROUND(I235*H235,2)</f>
        <v>0</v>
      </c>
      <c r="K235" s="230" t="s">
        <v>174</v>
      </c>
      <c r="L235" s="235"/>
      <c r="M235" s="236" t="s">
        <v>21</v>
      </c>
      <c r="N235" s="237" t="s">
        <v>42</v>
      </c>
      <c r="O235" s="41"/>
      <c r="P235" s="200">
        <f>O235*H235</f>
        <v>0</v>
      </c>
      <c r="Q235" s="200">
        <v>1</v>
      </c>
      <c r="R235" s="200">
        <f>Q235*H235</f>
        <v>1.2</v>
      </c>
      <c r="S235" s="200">
        <v>0</v>
      </c>
      <c r="T235" s="201">
        <f>S235*H235</f>
        <v>0</v>
      </c>
      <c r="AR235" s="23" t="s">
        <v>208</v>
      </c>
      <c r="AT235" s="23" t="s">
        <v>260</v>
      </c>
      <c r="AU235" s="23" t="s">
        <v>81</v>
      </c>
      <c r="AY235" s="23" t="s">
        <v>168</v>
      </c>
      <c r="BE235" s="202">
        <f>IF(N235="základní",J235,0)</f>
        <v>0</v>
      </c>
      <c r="BF235" s="202">
        <f>IF(N235="snížená",J235,0)</f>
        <v>0</v>
      </c>
      <c r="BG235" s="202">
        <f>IF(N235="zákl. přenesená",J235,0)</f>
        <v>0</v>
      </c>
      <c r="BH235" s="202">
        <f>IF(N235="sníž. přenesená",J235,0)</f>
        <v>0</v>
      </c>
      <c r="BI235" s="202">
        <f>IF(N235="nulová",J235,0)</f>
        <v>0</v>
      </c>
      <c r="BJ235" s="23" t="s">
        <v>79</v>
      </c>
      <c r="BK235" s="202">
        <f>ROUND(I235*H235,2)</f>
        <v>0</v>
      </c>
      <c r="BL235" s="23" t="s">
        <v>175</v>
      </c>
      <c r="BM235" s="23" t="s">
        <v>1683</v>
      </c>
    </row>
    <row r="236" spans="2:65" s="11" customFormat="1" ht="13.5">
      <c r="B236" s="206"/>
      <c r="C236" s="207"/>
      <c r="D236" s="203" t="s">
        <v>182</v>
      </c>
      <c r="E236" s="207"/>
      <c r="F236" s="209" t="s">
        <v>1684</v>
      </c>
      <c r="G236" s="207"/>
      <c r="H236" s="210">
        <v>1.2</v>
      </c>
      <c r="I236" s="211"/>
      <c r="J236" s="207"/>
      <c r="K236" s="207"/>
      <c r="L236" s="212"/>
      <c r="M236" s="213"/>
      <c r="N236" s="214"/>
      <c r="O236" s="214"/>
      <c r="P236" s="214"/>
      <c r="Q236" s="214"/>
      <c r="R236" s="214"/>
      <c r="S236" s="214"/>
      <c r="T236" s="215"/>
      <c r="AT236" s="216" t="s">
        <v>182</v>
      </c>
      <c r="AU236" s="216" t="s">
        <v>81</v>
      </c>
      <c r="AV236" s="11" t="s">
        <v>81</v>
      </c>
      <c r="AW236" s="11" t="s">
        <v>6</v>
      </c>
      <c r="AX236" s="11" t="s">
        <v>79</v>
      </c>
      <c r="AY236" s="216" t="s">
        <v>168</v>
      </c>
    </row>
    <row r="237" spans="2:65" s="1" customFormat="1" ht="25.5" customHeight="1">
      <c r="B237" s="40"/>
      <c r="C237" s="191" t="s">
        <v>708</v>
      </c>
      <c r="D237" s="191" t="s">
        <v>170</v>
      </c>
      <c r="E237" s="192" t="s">
        <v>1685</v>
      </c>
      <c r="F237" s="193" t="s">
        <v>1686</v>
      </c>
      <c r="G237" s="194" t="s">
        <v>173</v>
      </c>
      <c r="H237" s="195">
        <v>86</v>
      </c>
      <c r="I237" s="196"/>
      <c r="J237" s="197">
        <f>ROUND(I237*H237,2)</f>
        <v>0</v>
      </c>
      <c r="K237" s="193" t="s">
        <v>174</v>
      </c>
      <c r="L237" s="60"/>
      <c r="M237" s="198" t="s">
        <v>21</v>
      </c>
      <c r="N237" s="199" t="s">
        <v>42</v>
      </c>
      <c r="O237" s="41"/>
      <c r="P237" s="200">
        <f>O237*H237</f>
        <v>0</v>
      </c>
      <c r="Q237" s="200">
        <v>0</v>
      </c>
      <c r="R237" s="200">
        <f>Q237*H237</f>
        <v>0</v>
      </c>
      <c r="S237" s="200">
        <v>0</v>
      </c>
      <c r="T237" s="201">
        <f>S237*H237</f>
        <v>0</v>
      </c>
      <c r="AR237" s="23" t="s">
        <v>175</v>
      </c>
      <c r="AT237" s="23" t="s">
        <v>170</v>
      </c>
      <c r="AU237" s="23" t="s">
        <v>81</v>
      </c>
      <c r="AY237" s="23" t="s">
        <v>168</v>
      </c>
      <c r="BE237" s="202">
        <f>IF(N237="základní",J237,0)</f>
        <v>0</v>
      </c>
      <c r="BF237" s="202">
        <f>IF(N237="snížená",J237,0)</f>
        <v>0</v>
      </c>
      <c r="BG237" s="202">
        <f>IF(N237="zákl. přenesená",J237,0)</f>
        <v>0</v>
      </c>
      <c r="BH237" s="202">
        <f>IF(N237="sníž. přenesená",J237,0)</f>
        <v>0</v>
      </c>
      <c r="BI237" s="202">
        <f>IF(N237="nulová",J237,0)</f>
        <v>0</v>
      </c>
      <c r="BJ237" s="23" t="s">
        <v>79</v>
      </c>
      <c r="BK237" s="202">
        <f>ROUND(I237*H237,2)</f>
        <v>0</v>
      </c>
      <c r="BL237" s="23" t="s">
        <v>175</v>
      </c>
      <c r="BM237" s="23" t="s">
        <v>1687</v>
      </c>
    </row>
    <row r="238" spans="2:65" s="1" customFormat="1" ht="67.5">
      <c r="B238" s="40"/>
      <c r="C238" s="62"/>
      <c r="D238" s="203" t="s">
        <v>177</v>
      </c>
      <c r="E238" s="62"/>
      <c r="F238" s="204" t="s">
        <v>1688</v>
      </c>
      <c r="G238" s="62"/>
      <c r="H238" s="62"/>
      <c r="I238" s="162"/>
      <c r="J238" s="62"/>
      <c r="K238" s="62"/>
      <c r="L238" s="60"/>
      <c r="M238" s="205"/>
      <c r="N238" s="41"/>
      <c r="O238" s="41"/>
      <c r="P238" s="41"/>
      <c r="Q238" s="41"/>
      <c r="R238" s="41"/>
      <c r="S238" s="41"/>
      <c r="T238" s="77"/>
      <c r="AT238" s="23" t="s">
        <v>177</v>
      </c>
      <c r="AU238" s="23" t="s">
        <v>81</v>
      </c>
    </row>
    <row r="239" spans="2:65" s="11" customFormat="1" ht="13.5">
      <c r="B239" s="206"/>
      <c r="C239" s="207"/>
      <c r="D239" s="203" t="s">
        <v>182</v>
      </c>
      <c r="E239" s="208" t="s">
        <v>21</v>
      </c>
      <c r="F239" s="209" t="s">
        <v>1689</v>
      </c>
      <c r="G239" s="207"/>
      <c r="H239" s="210">
        <v>86</v>
      </c>
      <c r="I239" s="211"/>
      <c r="J239" s="207"/>
      <c r="K239" s="207"/>
      <c r="L239" s="212"/>
      <c r="M239" s="213"/>
      <c r="N239" s="214"/>
      <c r="O239" s="214"/>
      <c r="P239" s="214"/>
      <c r="Q239" s="214"/>
      <c r="R239" s="214"/>
      <c r="S239" s="214"/>
      <c r="T239" s="215"/>
      <c r="AT239" s="216" t="s">
        <v>182</v>
      </c>
      <c r="AU239" s="216" t="s">
        <v>81</v>
      </c>
      <c r="AV239" s="11" t="s">
        <v>81</v>
      </c>
      <c r="AW239" s="11" t="s">
        <v>34</v>
      </c>
      <c r="AX239" s="11" t="s">
        <v>71</v>
      </c>
      <c r="AY239" s="216" t="s">
        <v>168</v>
      </c>
    </row>
    <row r="240" spans="2:65" s="12" customFormat="1" ht="13.5">
      <c r="B240" s="217"/>
      <c r="C240" s="218"/>
      <c r="D240" s="203" t="s">
        <v>182</v>
      </c>
      <c r="E240" s="219" t="s">
        <v>21</v>
      </c>
      <c r="F240" s="220" t="s">
        <v>184</v>
      </c>
      <c r="G240" s="218"/>
      <c r="H240" s="221">
        <v>86</v>
      </c>
      <c r="I240" s="222"/>
      <c r="J240" s="218"/>
      <c r="K240" s="218"/>
      <c r="L240" s="223"/>
      <c r="M240" s="224"/>
      <c r="N240" s="225"/>
      <c r="O240" s="225"/>
      <c r="P240" s="225"/>
      <c r="Q240" s="225"/>
      <c r="R240" s="225"/>
      <c r="S240" s="225"/>
      <c r="T240" s="226"/>
      <c r="AT240" s="227" t="s">
        <v>182</v>
      </c>
      <c r="AU240" s="227" t="s">
        <v>81</v>
      </c>
      <c r="AV240" s="12" t="s">
        <v>175</v>
      </c>
      <c r="AW240" s="12" t="s">
        <v>34</v>
      </c>
      <c r="AX240" s="12" t="s">
        <v>79</v>
      </c>
      <c r="AY240" s="227" t="s">
        <v>168</v>
      </c>
    </row>
    <row r="241" spans="2:65" s="1" customFormat="1" ht="16.5" customHeight="1">
      <c r="B241" s="40"/>
      <c r="C241" s="228" t="s">
        <v>712</v>
      </c>
      <c r="D241" s="228" t="s">
        <v>260</v>
      </c>
      <c r="E241" s="229" t="s">
        <v>1690</v>
      </c>
      <c r="F241" s="230" t="s">
        <v>1691</v>
      </c>
      <c r="G241" s="231" t="s">
        <v>205</v>
      </c>
      <c r="H241" s="232">
        <v>1.1990000000000001</v>
      </c>
      <c r="I241" s="233"/>
      <c r="J241" s="234">
        <f>ROUND(I241*H241,2)</f>
        <v>0</v>
      </c>
      <c r="K241" s="230" t="s">
        <v>174</v>
      </c>
      <c r="L241" s="235"/>
      <c r="M241" s="236" t="s">
        <v>21</v>
      </c>
      <c r="N241" s="237" t="s">
        <v>42</v>
      </c>
      <c r="O241" s="41"/>
      <c r="P241" s="200">
        <f>O241*H241</f>
        <v>0</v>
      </c>
      <c r="Q241" s="200">
        <v>0.2</v>
      </c>
      <c r="R241" s="200">
        <f>Q241*H241</f>
        <v>0.23980000000000001</v>
      </c>
      <c r="S241" s="200">
        <v>0</v>
      </c>
      <c r="T241" s="201">
        <f>S241*H241</f>
        <v>0</v>
      </c>
      <c r="AR241" s="23" t="s">
        <v>208</v>
      </c>
      <c r="AT241" s="23" t="s">
        <v>260</v>
      </c>
      <c r="AU241" s="23" t="s">
        <v>81</v>
      </c>
      <c r="AY241" s="23" t="s">
        <v>168</v>
      </c>
      <c r="BE241" s="202">
        <f>IF(N241="základní",J241,0)</f>
        <v>0</v>
      </c>
      <c r="BF241" s="202">
        <f>IF(N241="snížená",J241,0)</f>
        <v>0</v>
      </c>
      <c r="BG241" s="202">
        <f>IF(N241="zákl. přenesená",J241,0)</f>
        <v>0</v>
      </c>
      <c r="BH241" s="202">
        <f>IF(N241="sníž. přenesená",J241,0)</f>
        <v>0</v>
      </c>
      <c r="BI241" s="202">
        <f>IF(N241="nulová",J241,0)</f>
        <v>0</v>
      </c>
      <c r="BJ241" s="23" t="s">
        <v>79</v>
      </c>
      <c r="BK241" s="202">
        <f>ROUND(I241*H241,2)</f>
        <v>0</v>
      </c>
      <c r="BL241" s="23" t="s">
        <v>175</v>
      </c>
      <c r="BM241" s="23" t="s">
        <v>1692</v>
      </c>
    </row>
    <row r="242" spans="2:65" s="11" customFormat="1" ht="13.5">
      <c r="B242" s="206"/>
      <c r="C242" s="207"/>
      <c r="D242" s="203" t="s">
        <v>182</v>
      </c>
      <c r="E242" s="208" t="s">
        <v>21</v>
      </c>
      <c r="F242" s="209" t="s">
        <v>1693</v>
      </c>
      <c r="G242" s="207"/>
      <c r="H242" s="210">
        <v>11.641</v>
      </c>
      <c r="I242" s="211"/>
      <c r="J242" s="207"/>
      <c r="K242" s="207"/>
      <c r="L242" s="212"/>
      <c r="M242" s="213"/>
      <c r="N242" s="214"/>
      <c r="O242" s="214"/>
      <c r="P242" s="214"/>
      <c r="Q242" s="214"/>
      <c r="R242" s="214"/>
      <c r="S242" s="214"/>
      <c r="T242" s="215"/>
      <c r="AT242" s="216" t="s">
        <v>182</v>
      </c>
      <c r="AU242" s="216" t="s">
        <v>81</v>
      </c>
      <c r="AV242" s="11" t="s">
        <v>81</v>
      </c>
      <c r="AW242" s="11" t="s">
        <v>34</v>
      </c>
      <c r="AX242" s="11" t="s">
        <v>71</v>
      </c>
      <c r="AY242" s="216" t="s">
        <v>168</v>
      </c>
    </row>
    <row r="243" spans="2:65" s="12" customFormat="1" ht="13.5">
      <c r="B243" s="217"/>
      <c r="C243" s="218"/>
      <c r="D243" s="203" t="s">
        <v>182</v>
      </c>
      <c r="E243" s="219" t="s">
        <v>21</v>
      </c>
      <c r="F243" s="220" t="s">
        <v>184</v>
      </c>
      <c r="G243" s="218"/>
      <c r="H243" s="221">
        <v>11.641</v>
      </c>
      <c r="I243" s="222"/>
      <c r="J243" s="218"/>
      <c r="K243" s="218"/>
      <c r="L243" s="223"/>
      <c r="M243" s="224"/>
      <c r="N243" s="225"/>
      <c r="O243" s="225"/>
      <c r="P243" s="225"/>
      <c r="Q243" s="225"/>
      <c r="R243" s="225"/>
      <c r="S243" s="225"/>
      <c r="T243" s="226"/>
      <c r="AT243" s="227" t="s">
        <v>182</v>
      </c>
      <c r="AU243" s="227" t="s">
        <v>81</v>
      </c>
      <c r="AV243" s="12" t="s">
        <v>175</v>
      </c>
      <c r="AW243" s="12" t="s">
        <v>34</v>
      </c>
      <c r="AX243" s="12" t="s">
        <v>79</v>
      </c>
      <c r="AY243" s="227" t="s">
        <v>168</v>
      </c>
    </row>
    <row r="244" spans="2:65" s="11" customFormat="1" ht="13.5">
      <c r="B244" s="206"/>
      <c r="C244" s="207"/>
      <c r="D244" s="203" t="s">
        <v>182</v>
      </c>
      <c r="E244" s="207"/>
      <c r="F244" s="209" t="s">
        <v>1694</v>
      </c>
      <c r="G244" s="207"/>
      <c r="H244" s="210">
        <v>1.1990000000000001</v>
      </c>
      <c r="I244" s="211"/>
      <c r="J244" s="207"/>
      <c r="K244" s="207"/>
      <c r="L244" s="212"/>
      <c r="M244" s="213"/>
      <c r="N244" s="214"/>
      <c r="O244" s="214"/>
      <c r="P244" s="214"/>
      <c r="Q244" s="214"/>
      <c r="R244" s="214"/>
      <c r="S244" s="214"/>
      <c r="T244" s="215"/>
      <c r="AT244" s="216" t="s">
        <v>182</v>
      </c>
      <c r="AU244" s="216" t="s">
        <v>81</v>
      </c>
      <c r="AV244" s="11" t="s">
        <v>81</v>
      </c>
      <c r="AW244" s="11" t="s">
        <v>6</v>
      </c>
      <c r="AX244" s="11" t="s">
        <v>79</v>
      </c>
      <c r="AY244" s="216" t="s">
        <v>168</v>
      </c>
    </row>
    <row r="245" spans="2:65" s="1" customFormat="1" ht="25.5" customHeight="1">
      <c r="B245" s="40"/>
      <c r="C245" s="191" t="s">
        <v>716</v>
      </c>
      <c r="D245" s="191" t="s">
        <v>170</v>
      </c>
      <c r="E245" s="192" t="s">
        <v>1695</v>
      </c>
      <c r="F245" s="193" t="s">
        <v>1696</v>
      </c>
      <c r="G245" s="194" t="s">
        <v>173</v>
      </c>
      <c r="H245" s="195">
        <v>34</v>
      </c>
      <c r="I245" s="196"/>
      <c r="J245" s="197">
        <f>ROUND(I245*H245,2)</f>
        <v>0</v>
      </c>
      <c r="K245" s="193" t="s">
        <v>174</v>
      </c>
      <c r="L245" s="60"/>
      <c r="M245" s="198" t="s">
        <v>21</v>
      </c>
      <c r="N245" s="199" t="s">
        <v>42</v>
      </c>
      <c r="O245" s="41"/>
      <c r="P245" s="200">
        <f>O245*H245</f>
        <v>0</v>
      </c>
      <c r="Q245" s="200">
        <v>0</v>
      </c>
      <c r="R245" s="200">
        <f>Q245*H245</f>
        <v>0</v>
      </c>
      <c r="S245" s="200">
        <v>0</v>
      </c>
      <c r="T245" s="201">
        <f>S245*H245</f>
        <v>0</v>
      </c>
      <c r="AR245" s="23" t="s">
        <v>175</v>
      </c>
      <c r="AT245" s="23" t="s">
        <v>170</v>
      </c>
      <c r="AU245" s="23" t="s">
        <v>81</v>
      </c>
      <c r="AY245" s="23" t="s">
        <v>168</v>
      </c>
      <c r="BE245" s="202">
        <f>IF(N245="základní",J245,0)</f>
        <v>0</v>
      </c>
      <c r="BF245" s="202">
        <f>IF(N245="snížená",J245,0)</f>
        <v>0</v>
      </c>
      <c r="BG245" s="202">
        <f>IF(N245="zákl. přenesená",J245,0)</f>
        <v>0</v>
      </c>
      <c r="BH245" s="202">
        <f>IF(N245="sníž. přenesená",J245,0)</f>
        <v>0</v>
      </c>
      <c r="BI245" s="202">
        <f>IF(N245="nulová",J245,0)</f>
        <v>0</v>
      </c>
      <c r="BJ245" s="23" t="s">
        <v>79</v>
      </c>
      <c r="BK245" s="202">
        <f>ROUND(I245*H245,2)</f>
        <v>0</v>
      </c>
      <c r="BL245" s="23" t="s">
        <v>175</v>
      </c>
      <c r="BM245" s="23" t="s">
        <v>1697</v>
      </c>
    </row>
    <row r="246" spans="2:65" s="1" customFormat="1" ht="67.5">
      <c r="B246" s="40"/>
      <c r="C246" s="62"/>
      <c r="D246" s="203" t="s">
        <v>177</v>
      </c>
      <c r="E246" s="62"/>
      <c r="F246" s="204" t="s">
        <v>1688</v>
      </c>
      <c r="G246" s="62"/>
      <c r="H246" s="62"/>
      <c r="I246" s="162"/>
      <c r="J246" s="62"/>
      <c r="K246" s="62"/>
      <c r="L246" s="60"/>
      <c r="M246" s="205"/>
      <c r="N246" s="41"/>
      <c r="O246" s="41"/>
      <c r="P246" s="41"/>
      <c r="Q246" s="41"/>
      <c r="R246" s="41"/>
      <c r="S246" s="41"/>
      <c r="T246" s="77"/>
      <c r="AT246" s="23" t="s">
        <v>177</v>
      </c>
      <c r="AU246" s="23" t="s">
        <v>81</v>
      </c>
    </row>
    <row r="247" spans="2:65" s="1" customFormat="1" ht="25.5" customHeight="1">
      <c r="B247" s="40"/>
      <c r="C247" s="191" t="s">
        <v>720</v>
      </c>
      <c r="D247" s="191" t="s">
        <v>170</v>
      </c>
      <c r="E247" s="192" t="s">
        <v>1698</v>
      </c>
      <c r="F247" s="193" t="s">
        <v>1699</v>
      </c>
      <c r="G247" s="194" t="s">
        <v>235</v>
      </c>
      <c r="H247" s="195">
        <v>3.4000000000000002E-2</v>
      </c>
      <c r="I247" s="196"/>
      <c r="J247" s="197">
        <f>ROUND(I247*H247,2)</f>
        <v>0</v>
      </c>
      <c r="K247" s="193" t="s">
        <v>174</v>
      </c>
      <c r="L247" s="60"/>
      <c r="M247" s="198" t="s">
        <v>21</v>
      </c>
      <c r="N247" s="199" t="s">
        <v>42</v>
      </c>
      <c r="O247" s="41"/>
      <c r="P247" s="200">
        <f>O247*H247</f>
        <v>0</v>
      </c>
      <c r="Q247" s="200">
        <v>0</v>
      </c>
      <c r="R247" s="200">
        <f>Q247*H247</f>
        <v>0</v>
      </c>
      <c r="S247" s="200">
        <v>0</v>
      </c>
      <c r="T247" s="201">
        <f>S247*H247</f>
        <v>0</v>
      </c>
      <c r="AR247" s="23" t="s">
        <v>175</v>
      </c>
      <c r="AT247" s="23" t="s">
        <v>170</v>
      </c>
      <c r="AU247" s="23" t="s">
        <v>81</v>
      </c>
      <c r="AY247" s="23" t="s">
        <v>168</v>
      </c>
      <c r="BE247" s="202">
        <f>IF(N247="základní",J247,0)</f>
        <v>0</v>
      </c>
      <c r="BF247" s="202">
        <f>IF(N247="snížená",J247,0)</f>
        <v>0</v>
      </c>
      <c r="BG247" s="202">
        <f>IF(N247="zákl. přenesená",J247,0)</f>
        <v>0</v>
      </c>
      <c r="BH247" s="202">
        <f>IF(N247="sníž. přenesená",J247,0)</f>
        <v>0</v>
      </c>
      <c r="BI247" s="202">
        <f>IF(N247="nulová",J247,0)</f>
        <v>0</v>
      </c>
      <c r="BJ247" s="23" t="s">
        <v>79</v>
      </c>
      <c r="BK247" s="202">
        <f>ROUND(I247*H247,2)</f>
        <v>0</v>
      </c>
      <c r="BL247" s="23" t="s">
        <v>175</v>
      </c>
      <c r="BM247" s="23" t="s">
        <v>1700</v>
      </c>
    </row>
    <row r="248" spans="2:65" s="1" customFormat="1" ht="54">
      <c r="B248" s="40"/>
      <c r="C248" s="62"/>
      <c r="D248" s="203" t="s">
        <v>177</v>
      </c>
      <c r="E248" s="62"/>
      <c r="F248" s="204" t="s">
        <v>1701</v>
      </c>
      <c r="G248" s="62"/>
      <c r="H248" s="62"/>
      <c r="I248" s="162"/>
      <c r="J248" s="62"/>
      <c r="K248" s="62"/>
      <c r="L248" s="60"/>
      <c r="M248" s="205"/>
      <c r="N248" s="41"/>
      <c r="O248" s="41"/>
      <c r="P248" s="41"/>
      <c r="Q248" s="41"/>
      <c r="R248" s="41"/>
      <c r="S248" s="41"/>
      <c r="T248" s="77"/>
      <c r="AT248" s="23" t="s">
        <v>177</v>
      </c>
      <c r="AU248" s="23" t="s">
        <v>81</v>
      </c>
    </row>
    <row r="249" spans="2:65" s="1" customFormat="1" ht="25.5" customHeight="1">
      <c r="B249" s="40"/>
      <c r="C249" s="191" t="s">
        <v>724</v>
      </c>
      <c r="D249" s="191" t="s">
        <v>170</v>
      </c>
      <c r="E249" s="192" t="s">
        <v>1702</v>
      </c>
      <c r="F249" s="193" t="s">
        <v>1703</v>
      </c>
      <c r="G249" s="194" t="s">
        <v>235</v>
      </c>
      <c r="H249" s="195">
        <v>2E-3</v>
      </c>
      <c r="I249" s="196"/>
      <c r="J249" s="197">
        <f>ROUND(I249*H249,2)</f>
        <v>0</v>
      </c>
      <c r="K249" s="193" t="s">
        <v>174</v>
      </c>
      <c r="L249" s="60"/>
      <c r="M249" s="198" t="s">
        <v>21</v>
      </c>
      <c r="N249" s="199" t="s">
        <v>42</v>
      </c>
      <c r="O249" s="41"/>
      <c r="P249" s="200">
        <f>O249*H249</f>
        <v>0</v>
      </c>
      <c r="Q249" s="200">
        <v>0</v>
      </c>
      <c r="R249" s="200">
        <f>Q249*H249</f>
        <v>0</v>
      </c>
      <c r="S249" s="200">
        <v>0</v>
      </c>
      <c r="T249" s="201">
        <f>S249*H249</f>
        <v>0</v>
      </c>
      <c r="AR249" s="23" t="s">
        <v>175</v>
      </c>
      <c r="AT249" s="23" t="s">
        <v>170</v>
      </c>
      <c r="AU249" s="23" t="s">
        <v>81</v>
      </c>
      <c r="AY249" s="23" t="s">
        <v>168</v>
      </c>
      <c r="BE249" s="202">
        <f>IF(N249="základní",J249,0)</f>
        <v>0</v>
      </c>
      <c r="BF249" s="202">
        <f>IF(N249="snížená",J249,0)</f>
        <v>0</v>
      </c>
      <c r="BG249" s="202">
        <f>IF(N249="zákl. přenesená",J249,0)</f>
        <v>0</v>
      </c>
      <c r="BH249" s="202">
        <f>IF(N249="sníž. přenesená",J249,0)</f>
        <v>0</v>
      </c>
      <c r="BI249" s="202">
        <f>IF(N249="nulová",J249,0)</f>
        <v>0</v>
      </c>
      <c r="BJ249" s="23" t="s">
        <v>79</v>
      </c>
      <c r="BK249" s="202">
        <f>ROUND(I249*H249,2)</f>
        <v>0</v>
      </c>
      <c r="BL249" s="23" t="s">
        <v>175</v>
      </c>
      <c r="BM249" s="23" t="s">
        <v>1704</v>
      </c>
    </row>
    <row r="250" spans="2:65" s="1" customFormat="1" ht="54">
      <c r="B250" s="40"/>
      <c r="C250" s="62"/>
      <c r="D250" s="203" t="s">
        <v>177</v>
      </c>
      <c r="E250" s="62"/>
      <c r="F250" s="204" t="s">
        <v>1701</v>
      </c>
      <c r="G250" s="62"/>
      <c r="H250" s="62"/>
      <c r="I250" s="162"/>
      <c r="J250" s="62"/>
      <c r="K250" s="62"/>
      <c r="L250" s="60"/>
      <c r="M250" s="205"/>
      <c r="N250" s="41"/>
      <c r="O250" s="41"/>
      <c r="P250" s="41"/>
      <c r="Q250" s="41"/>
      <c r="R250" s="41"/>
      <c r="S250" s="41"/>
      <c r="T250" s="77"/>
      <c r="AT250" s="23" t="s">
        <v>177</v>
      </c>
      <c r="AU250" s="23" t="s">
        <v>81</v>
      </c>
    </row>
    <row r="251" spans="2:65" s="11" customFormat="1" ht="13.5">
      <c r="B251" s="206"/>
      <c r="C251" s="207"/>
      <c r="D251" s="203" t="s">
        <v>182</v>
      </c>
      <c r="E251" s="208" t="s">
        <v>21</v>
      </c>
      <c r="F251" s="209" t="s">
        <v>1705</v>
      </c>
      <c r="G251" s="207"/>
      <c r="H251" s="210">
        <v>2E-3</v>
      </c>
      <c r="I251" s="211"/>
      <c r="J251" s="207"/>
      <c r="K251" s="207"/>
      <c r="L251" s="212"/>
      <c r="M251" s="213"/>
      <c r="N251" s="214"/>
      <c r="O251" s="214"/>
      <c r="P251" s="214"/>
      <c r="Q251" s="214"/>
      <c r="R251" s="214"/>
      <c r="S251" s="214"/>
      <c r="T251" s="215"/>
      <c r="AT251" s="216" t="s">
        <v>182</v>
      </c>
      <c r="AU251" s="216" t="s">
        <v>81</v>
      </c>
      <c r="AV251" s="11" t="s">
        <v>81</v>
      </c>
      <c r="AW251" s="11" t="s">
        <v>34</v>
      </c>
      <c r="AX251" s="11" t="s">
        <v>71</v>
      </c>
      <c r="AY251" s="216" t="s">
        <v>168</v>
      </c>
    </row>
    <row r="252" spans="2:65" s="12" customFormat="1" ht="13.5">
      <c r="B252" s="217"/>
      <c r="C252" s="218"/>
      <c r="D252" s="203" t="s">
        <v>182</v>
      </c>
      <c r="E252" s="219" t="s">
        <v>21</v>
      </c>
      <c r="F252" s="220" t="s">
        <v>184</v>
      </c>
      <c r="G252" s="218"/>
      <c r="H252" s="221">
        <v>2E-3</v>
      </c>
      <c r="I252" s="222"/>
      <c r="J252" s="218"/>
      <c r="K252" s="218"/>
      <c r="L252" s="223"/>
      <c r="M252" s="224"/>
      <c r="N252" s="225"/>
      <c r="O252" s="225"/>
      <c r="P252" s="225"/>
      <c r="Q252" s="225"/>
      <c r="R252" s="225"/>
      <c r="S252" s="225"/>
      <c r="T252" s="226"/>
      <c r="AT252" s="227" t="s">
        <v>182</v>
      </c>
      <c r="AU252" s="227" t="s">
        <v>81</v>
      </c>
      <c r="AV252" s="12" t="s">
        <v>175</v>
      </c>
      <c r="AW252" s="12" t="s">
        <v>34</v>
      </c>
      <c r="AX252" s="12" t="s">
        <v>79</v>
      </c>
      <c r="AY252" s="227" t="s">
        <v>168</v>
      </c>
    </row>
    <row r="253" spans="2:65" s="1" customFormat="1" ht="16.5" customHeight="1">
      <c r="B253" s="40"/>
      <c r="C253" s="228" t="s">
        <v>728</v>
      </c>
      <c r="D253" s="228" t="s">
        <v>260</v>
      </c>
      <c r="E253" s="229" t="s">
        <v>1706</v>
      </c>
      <c r="F253" s="230" t="s">
        <v>1707</v>
      </c>
      <c r="G253" s="231" t="s">
        <v>792</v>
      </c>
      <c r="H253" s="232">
        <v>217</v>
      </c>
      <c r="I253" s="233"/>
      <c r="J253" s="234">
        <f>ROUND(I253*H253,2)</f>
        <v>0</v>
      </c>
      <c r="K253" s="230" t="s">
        <v>174</v>
      </c>
      <c r="L253" s="235"/>
      <c r="M253" s="236" t="s">
        <v>21</v>
      </c>
      <c r="N253" s="237" t="s">
        <v>42</v>
      </c>
      <c r="O253" s="41"/>
      <c r="P253" s="200">
        <f>O253*H253</f>
        <v>0</v>
      </c>
      <c r="Q253" s="200">
        <v>1E-3</v>
      </c>
      <c r="R253" s="200">
        <f>Q253*H253</f>
        <v>0.217</v>
      </c>
      <c r="S253" s="200">
        <v>0</v>
      </c>
      <c r="T253" s="201">
        <f>S253*H253</f>
        <v>0</v>
      </c>
      <c r="AR253" s="23" t="s">
        <v>208</v>
      </c>
      <c r="AT253" s="23" t="s">
        <v>260</v>
      </c>
      <c r="AU253" s="23" t="s">
        <v>81</v>
      </c>
      <c r="AY253" s="23" t="s">
        <v>168</v>
      </c>
      <c r="BE253" s="202">
        <f>IF(N253="základní",J253,0)</f>
        <v>0</v>
      </c>
      <c r="BF253" s="202">
        <f>IF(N253="snížená",J253,0)</f>
        <v>0</v>
      </c>
      <c r="BG253" s="202">
        <f>IF(N253="zákl. přenesená",J253,0)</f>
        <v>0</v>
      </c>
      <c r="BH253" s="202">
        <f>IF(N253="sníž. přenesená",J253,0)</f>
        <v>0</v>
      </c>
      <c r="BI253" s="202">
        <f>IF(N253="nulová",J253,0)</f>
        <v>0</v>
      </c>
      <c r="BJ253" s="23" t="s">
        <v>79</v>
      </c>
      <c r="BK253" s="202">
        <f>ROUND(I253*H253,2)</f>
        <v>0</v>
      </c>
      <c r="BL253" s="23" t="s">
        <v>175</v>
      </c>
      <c r="BM253" s="23" t="s">
        <v>1708</v>
      </c>
    </row>
    <row r="254" spans="2:65" s="11" customFormat="1" ht="13.5">
      <c r="B254" s="206"/>
      <c r="C254" s="207"/>
      <c r="D254" s="203" t="s">
        <v>182</v>
      </c>
      <c r="E254" s="208" t="s">
        <v>21</v>
      </c>
      <c r="F254" s="209" t="s">
        <v>1709</v>
      </c>
      <c r="G254" s="207"/>
      <c r="H254" s="210">
        <v>217</v>
      </c>
      <c r="I254" s="211"/>
      <c r="J254" s="207"/>
      <c r="K254" s="207"/>
      <c r="L254" s="212"/>
      <c r="M254" s="213"/>
      <c r="N254" s="214"/>
      <c r="O254" s="214"/>
      <c r="P254" s="214"/>
      <c r="Q254" s="214"/>
      <c r="R254" s="214"/>
      <c r="S254" s="214"/>
      <c r="T254" s="215"/>
      <c r="AT254" s="216" t="s">
        <v>182</v>
      </c>
      <c r="AU254" s="216" t="s">
        <v>81</v>
      </c>
      <c r="AV254" s="11" t="s">
        <v>81</v>
      </c>
      <c r="AW254" s="11" t="s">
        <v>34</v>
      </c>
      <c r="AX254" s="11" t="s">
        <v>71</v>
      </c>
      <c r="AY254" s="216" t="s">
        <v>168</v>
      </c>
    </row>
    <row r="255" spans="2:65" s="12" customFormat="1" ht="13.5">
      <c r="B255" s="217"/>
      <c r="C255" s="218"/>
      <c r="D255" s="203" t="s">
        <v>182</v>
      </c>
      <c r="E255" s="219" t="s">
        <v>21</v>
      </c>
      <c r="F255" s="220" t="s">
        <v>184</v>
      </c>
      <c r="G255" s="218"/>
      <c r="H255" s="221">
        <v>217</v>
      </c>
      <c r="I255" s="222"/>
      <c r="J255" s="218"/>
      <c r="K255" s="218"/>
      <c r="L255" s="223"/>
      <c r="M255" s="224"/>
      <c r="N255" s="225"/>
      <c r="O255" s="225"/>
      <c r="P255" s="225"/>
      <c r="Q255" s="225"/>
      <c r="R255" s="225"/>
      <c r="S255" s="225"/>
      <c r="T255" s="226"/>
      <c r="AT255" s="227" t="s">
        <v>182</v>
      </c>
      <c r="AU255" s="227" t="s">
        <v>81</v>
      </c>
      <c r="AV255" s="12" t="s">
        <v>175</v>
      </c>
      <c r="AW255" s="12" t="s">
        <v>34</v>
      </c>
      <c r="AX255" s="12" t="s">
        <v>79</v>
      </c>
      <c r="AY255" s="227" t="s">
        <v>168</v>
      </c>
    </row>
    <row r="256" spans="2:65" s="1" customFormat="1" ht="25.5" customHeight="1">
      <c r="B256" s="40"/>
      <c r="C256" s="191" t="s">
        <v>734</v>
      </c>
      <c r="D256" s="191" t="s">
        <v>170</v>
      </c>
      <c r="E256" s="192" t="s">
        <v>1710</v>
      </c>
      <c r="F256" s="193" t="s">
        <v>1711</v>
      </c>
      <c r="G256" s="194" t="s">
        <v>235</v>
      </c>
      <c r="H256" s="195">
        <v>3.0000000000000001E-3</v>
      </c>
      <c r="I256" s="196"/>
      <c r="J256" s="197">
        <f>ROUND(I256*H256,2)</f>
        <v>0</v>
      </c>
      <c r="K256" s="193" t="s">
        <v>174</v>
      </c>
      <c r="L256" s="60"/>
      <c r="M256" s="198" t="s">
        <v>21</v>
      </c>
      <c r="N256" s="199" t="s">
        <v>42</v>
      </c>
      <c r="O256" s="41"/>
      <c r="P256" s="200">
        <f>O256*H256</f>
        <v>0</v>
      </c>
      <c r="Q256" s="200">
        <v>0</v>
      </c>
      <c r="R256" s="200">
        <f>Q256*H256</f>
        <v>0</v>
      </c>
      <c r="S256" s="200">
        <v>0</v>
      </c>
      <c r="T256" s="201">
        <f>S256*H256</f>
        <v>0</v>
      </c>
      <c r="AR256" s="23" t="s">
        <v>175</v>
      </c>
      <c r="AT256" s="23" t="s">
        <v>170</v>
      </c>
      <c r="AU256" s="23" t="s">
        <v>81</v>
      </c>
      <c r="AY256" s="23" t="s">
        <v>168</v>
      </c>
      <c r="BE256" s="202">
        <f>IF(N256="základní",J256,0)</f>
        <v>0</v>
      </c>
      <c r="BF256" s="202">
        <f>IF(N256="snížená",J256,0)</f>
        <v>0</v>
      </c>
      <c r="BG256" s="202">
        <f>IF(N256="zákl. přenesená",J256,0)</f>
        <v>0</v>
      </c>
      <c r="BH256" s="202">
        <f>IF(N256="sníž. přenesená",J256,0)</f>
        <v>0</v>
      </c>
      <c r="BI256" s="202">
        <f>IF(N256="nulová",J256,0)</f>
        <v>0</v>
      </c>
      <c r="BJ256" s="23" t="s">
        <v>79</v>
      </c>
      <c r="BK256" s="202">
        <f>ROUND(I256*H256,2)</f>
        <v>0</v>
      </c>
      <c r="BL256" s="23" t="s">
        <v>175</v>
      </c>
      <c r="BM256" s="23" t="s">
        <v>1712</v>
      </c>
    </row>
    <row r="257" spans="2:65" s="1" customFormat="1" ht="54">
      <c r="B257" s="40"/>
      <c r="C257" s="62"/>
      <c r="D257" s="203" t="s">
        <v>177</v>
      </c>
      <c r="E257" s="62"/>
      <c r="F257" s="204" t="s">
        <v>1701</v>
      </c>
      <c r="G257" s="62"/>
      <c r="H257" s="62"/>
      <c r="I257" s="162"/>
      <c r="J257" s="62"/>
      <c r="K257" s="62"/>
      <c r="L257" s="60"/>
      <c r="M257" s="205"/>
      <c r="N257" s="41"/>
      <c r="O257" s="41"/>
      <c r="P257" s="41"/>
      <c r="Q257" s="41"/>
      <c r="R257" s="41"/>
      <c r="S257" s="41"/>
      <c r="T257" s="77"/>
      <c r="AT257" s="23" t="s">
        <v>177</v>
      </c>
      <c r="AU257" s="23" t="s">
        <v>81</v>
      </c>
    </row>
    <row r="258" spans="2:65" s="1" customFormat="1" ht="16.5" customHeight="1">
      <c r="B258" s="40"/>
      <c r="C258" s="228" t="s">
        <v>740</v>
      </c>
      <c r="D258" s="228" t="s">
        <v>260</v>
      </c>
      <c r="E258" s="229" t="s">
        <v>781</v>
      </c>
      <c r="F258" s="230" t="s">
        <v>1713</v>
      </c>
      <c r="G258" s="231" t="s">
        <v>850</v>
      </c>
      <c r="H258" s="232">
        <v>36.6</v>
      </c>
      <c r="I258" s="233"/>
      <c r="J258" s="234">
        <f>ROUND(I258*H258,2)</f>
        <v>0</v>
      </c>
      <c r="K258" s="230" t="s">
        <v>21</v>
      </c>
      <c r="L258" s="235"/>
      <c r="M258" s="236" t="s">
        <v>21</v>
      </c>
      <c r="N258" s="237" t="s">
        <v>42</v>
      </c>
      <c r="O258" s="41"/>
      <c r="P258" s="200">
        <f>O258*H258</f>
        <v>0</v>
      </c>
      <c r="Q258" s="200">
        <v>0</v>
      </c>
      <c r="R258" s="200">
        <f>Q258*H258</f>
        <v>0</v>
      </c>
      <c r="S258" s="200">
        <v>0</v>
      </c>
      <c r="T258" s="201">
        <f>S258*H258</f>
        <v>0</v>
      </c>
      <c r="AR258" s="23" t="s">
        <v>208</v>
      </c>
      <c r="AT258" s="23" t="s">
        <v>260</v>
      </c>
      <c r="AU258" s="23" t="s">
        <v>81</v>
      </c>
      <c r="AY258" s="23" t="s">
        <v>168</v>
      </c>
      <c r="BE258" s="202">
        <f>IF(N258="základní",J258,0)</f>
        <v>0</v>
      </c>
      <c r="BF258" s="202">
        <f>IF(N258="snížená",J258,0)</f>
        <v>0</v>
      </c>
      <c r="BG258" s="202">
        <f>IF(N258="zákl. přenesená",J258,0)</f>
        <v>0</v>
      </c>
      <c r="BH258" s="202">
        <f>IF(N258="sníž. přenesená",J258,0)</f>
        <v>0</v>
      </c>
      <c r="BI258" s="202">
        <f>IF(N258="nulová",J258,0)</f>
        <v>0</v>
      </c>
      <c r="BJ258" s="23" t="s">
        <v>79</v>
      </c>
      <c r="BK258" s="202">
        <f>ROUND(I258*H258,2)</f>
        <v>0</v>
      </c>
      <c r="BL258" s="23" t="s">
        <v>175</v>
      </c>
      <c r="BM258" s="23" t="s">
        <v>1714</v>
      </c>
    </row>
    <row r="259" spans="2:65" s="1" customFormat="1" ht="16.5" customHeight="1">
      <c r="B259" s="40"/>
      <c r="C259" s="191" t="s">
        <v>744</v>
      </c>
      <c r="D259" s="191" t="s">
        <v>170</v>
      </c>
      <c r="E259" s="192" t="s">
        <v>1715</v>
      </c>
      <c r="F259" s="193" t="s">
        <v>1716</v>
      </c>
      <c r="G259" s="194" t="s">
        <v>173</v>
      </c>
      <c r="H259" s="195">
        <v>1055</v>
      </c>
      <c r="I259" s="196"/>
      <c r="J259" s="197">
        <f>ROUND(I259*H259,2)</f>
        <v>0</v>
      </c>
      <c r="K259" s="193" t="s">
        <v>174</v>
      </c>
      <c r="L259" s="60"/>
      <c r="M259" s="198" t="s">
        <v>21</v>
      </c>
      <c r="N259" s="199" t="s">
        <v>42</v>
      </c>
      <c r="O259" s="41"/>
      <c r="P259" s="200">
        <f>O259*H259</f>
        <v>0</v>
      </c>
      <c r="Q259" s="200">
        <v>0</v>
      </c>
      <c r="R259" s="200">
        <f>Q259*H259</f>
        <v>0</v>
      </c>
      <c r="S259" s="200">
        <v>0</v>
      </c>
      <c r="T259" s="201">
        <f>S259*H259</f>
        <v>0</v>
      </c>
      <c r="AR259" s="23" t="s">
        <v>175</v>
      </c>
      <c r="AT259" s="23" t="s">
        <v>170</v>
      </c>
      <c r="AU259" s="23" t="s">
        <v>81</v>
      </c>
      <c r="AY259" s="23" t="s">
        <v>168</v>
      </c>
      <c r="BE259" s="202">
        <f>IF(N259="základní",J259,0)</f>
        <v>0</v>
      </c>
      <c r="BF259" s="202">
        <f>IF(N259="snížená",J259,0)</f>
        <v>0</v>
      </c>
      <c r="BG259" s="202">
        <f>IF(N259="zákl. přenesená",J259,0)</f>
        <v>0</v>
      </c>
      <c r="BH259" s="202">
        <f>IF(N259="sníž. přenesená",J259,0)</f>
        <v>0</v>
      </c>
      <c r="BI259" s="202">
        <f>IF(N259="nulová",J259,0)</f>
        <v>0</v>
      </c>
      <c r="BJ259" s="23" t="s">
        <v>79</v>
      </c>
      <c r="BK259" s="202">
        <f>ROUND(I259*H259,2)</f>
        <v>0</v>
      </c>
      <c r="BL259" s="23" t="s">
        <v>175</v>
      </c>
      <c r="BM259" s="23" t="s">
        <v>1717</v>
      </c>
    </row>
    <row r="260" spans="2:65" s="1" customFormat="1" ht="135">
      <c r="B260" s="40"/>
      <c r="C260" s="62"/>
      <c r="D260" s="203" t="s">
        <v>177</v>
      </c>
      <c r="E260" s="62"/>
      <c r="F260" s="204" t="s">
        <v>1718</v>
      </c>
      <c r="G260" s="62"/>
      <c r="H260" s="62"/>
      <c r="I260" s="162"/>
      <c r="J260" s="62"/>
      <c r="K260" s="62"/>
      <c r="L260" s="60"/>
      <c r="M260" s="205"/>
      <c r="N260" s="41"/>
      <c r="O260" s="41"/>
      <c r="P260" s="41"/>
      <c r="Q260" s="41"/>
      <c r="R260" s="41"/>
      <c r="S260" s="41"/>
      <c r="T260" s="77"/>
      <c r="AT260" s="23" t="s">
        <v>177</v>
      </c>
      <c r="AU260" s="23" t="s">
        <v>81</v>
      </c>
    </row>
    <row r="261" spans="2:65" s="1" customFormat="1" ht="16.5" customHeight="1">
      <c r="B261" s="40"/>
      <c r="C261" s="191" t="s">
        <v>748</v>
      </c>
      <c r="D261" s="191" t="s">
        <v>170</v>
      </c>
      <c r="E261" s="192" t="s">
        <v>1719</v>
      </c>
      <c r="F261" s="193" t="s">
        <v>1720</v>
      </c>
      <c r="G261" s="194" t="s">
        <v>173</v>
      </c>
      <c r="H261" s="195">
        <v>55</v>
      </c>
      <c r="I261" s="196"/>
      <c r="J261" s="197">
        <f>ROUND(I261*H261,2)</f>
        <v>0</v>
      </c>
      <c r="K261" s="193" t="s">
        <v>174</v>
      </c>
      <c r="L261" s="60"/>
      <c r="M261" s="198" t="s">
        <v>21</v>
      </c>
      <c r="N261" s="199" t="s">
        <v>42</v>
      </c>
      <c r="O261" s="41"/>
      <c r="P261" s="200">
        <f>O261*H261</f>
        <v>0</v>
      </c>
      <c r="Q261" s="200">
        <v>0</v>
      </c>
      <c r="R261" s="200">
        <f>Q261*H261</f>
        <v>0</v>
      </c>
      <c r="S261" s="200">
        <v>0</v>
      </c>
      <c r="T261" s="201">
        <f>S261*H261</f>
        <v>0</v>
      </c>
      <c r="AR261" s="23" t="s">
        <v>175</v>
      </c>
      <c r="AT261" s="23" t="s">
        <v>170</v>
      </c>
      <c r="AU261" s="23" t="s">
        <v>81</v>
      </c>
      <c r="AY261" s="23" t="s">
        <v>168</v>
      </c>
      <c r="BE261" s="202">
        <f>IF(N261="základní",J261,0)</f>
        <v>0</v>
      </c>
      <c r="BF261" s="202">
        <f>IF(N261="snížená",J261,0)</f>
        <v>0</v>
      </c>
      <c r="BG261" s="202">
        <f>IF(N261="zákl. přenesená",J261,0)</f>
        <v>0</v>
      </c>
      <c r="BH261" s="202">
        <f>IF(N261="sníž. přenesená",J261,0)</f>
        <v>0</v>
      </c>
      <c r="BI261" s="202">
        <f>IF(N261="nulová",J261,0)</f>
        <v>0</v>
      </c>
      <c r="BJ261" s="23" t="s">
        <v>79</v>
      </c>
      <c r="BK261" s="202">
        <f>ROUND(I261*H261,2)</f>
        <v>0</v>
      </c>
      <c r="BL261" s="23" t="s">
        <v>175</v>
      </c>
      <c r="BM261" s="23" t="s">
        <v>1721</v>
      </c>
    </row>
    <row r="262" spans="2:65" s="1" customFormat="1" ht="135">
      <c r="B262" s="40"/>
      <c r="C262" s="62"/>
      <c r="D262" s="203" t="s">
        <v>177</v>
      </c>
      <c r="E262" s="62"/>
      <c r="F262" s="204" t="s">
        <v>1718</v>
      </c>
      <c r="G262" s="62"/>
      <c r="H262" s="62"/>
      <c r="I262" s="162"/>
      <c r="J262" s="62"/>
      <c r="K262" s="62"/>
      <c r="L262" s="60"/>
      <c r="M262" s="205"/>
      <c r="N262" s="41"/>
      <c r="O262" s="41"/>
      <c r="P262" s="41"/>
      <c r="Q262" s="41"/>
      <c r="R262" s="41"/>
      <c r="S262" s="41"/>
      <c r="T262" s="77"/>
      <c r="AT262" s="23" t="s">
        <v>177</v>
      </c>
      <c r="AU262" s="23" t="s">
        <v>81</v>
      </c>
    </row>
    <row r="263" spans="2:65" s="1" customFormat="1" ht="16.5" customHeight="1">
      <c r="B263" s="40"/>
      <c r="C263" s="191" t="s">
        <v>752</v>
      </c>
      <c r="D263" s="191" t="s">
        <v>170</v>
      </c>
      <c r="E263" s="192" t="s">
        <v>1722</v>
      </c>
      <c r="F263" s="193" t="s">
        <v>1723</v>
      </c>
      <c r="G263" s="194" t="s">
        <v>205</v>
      </c>
      <c r="H263" s="195">
        <v>32.799999999999997</v>
      </c>
      <c r="I263" s="196"/>
      <c r="J263" s="197">
        <f>ROUND(I263*H263,2)</f>
        <v>0</v>
      </c>
      <c r="K263" s="193" t="s">
        <v>174</v>
      </c>
      <c r="L263" s="60"/>
      <c r="M263" s="198" t="s">
        <v>21</v>
      </c>
      <c r="N263" s="199" t="s">
        <v>42</v>
      </c>
      <c r="O263" s="41"/>
      <c r="P263" s="200">
        <f>O263*H263</f>
        <v>0</v>
      </c>
      <c r="Q263" s="200">
        <v>0</v>
      </c>
      <c r="R263" s="200">
        <f>Q263*H263</f>
        <v>0</v>
      </c>
      <c r="S263" s="200">
        <v>0</v>
      </c>
      <c r="T263" s="201">
        <f>S263*H263</f>
        <v>0</v>
      </c>
      <c r="AR263" s="23" t="s">
        <v>175</v>
      </c>
      <c r="AT263" s="23" t="s">
        <v>170</v>
      </c>
      <c r="AU263" s="23" t="s">
        <v>81</v>
      </c>
      <c r="AY263" s="23" t="s">
        <v>168</v>
      </c>
      <c r="BE263" s="202">
        <f>IF(N263="základní",J263,0)</f>
        <v>0</v>
      </c>
      <c r="BF263" s="202">
        <f>IF(N263="snížená",J263,0)</f>
        <v>0</v>
      </c>
      <c r="BG263" s="202">
        <f>IF(N263="zákl. přenesená",J263,0)</f>
        <v>0</v>
      </c>
      <c r="BH263" s="202">
        <f>IF(N263="sníž. přenesená",J263,0)</f>
        <v>0</v>
      </c>
      <c r="BI263" s="202">
        <f>IF(N263="nulová",J263,0)</f>
        <v>0</v>
      </c>
      <c r="BJ263" s="23" t="s">
        <v>79</v>
      </c>
      <c r="BK263" s="202">
        <f>ROUND(I263*H263,2)</f>
        <v>0</v>
      </c>
      <c r="BL263" s="23" t="s">
        <v>175</v>
      </c>
      <c r="BM263" s="23" t="s">
        <v>1724</v>
      </c>
    </row>
    <row r="264" spans="2:65" s="11" customFormat="1" ht="13.5">
      <c r="B264" s="206"/>
      <c r="C264" s="207"/>
      <c r="D264" s="203" t="s">
        <v>182</v>
      </c>
      <c r="E264" s="208" t="s">
        <v>21</v>
      </c>
      <c r="F264" s="209" t="s">
        <v>1725</v>
      </c>
      <c r="G264" s="207"/>
      <c r="H264" s="210">
        <v>32.799999999999997</v>
      </c>
      <c r="I264" s="211"/>
      <c r="J264" s="207"/>
      <c r="K264" s="207"/>
      <c r="L264" s="212"/>
      <c r="M264" s="213"/>
      <c r="N264" s="214"/>
      <c r="O264" s="214"/>
      <c r="P264" s="214"/>
      <c r="Q264" s="214"/>
      <c r="R264" s="214"/>
      <c r="S264" s="214"/>
      <c r="T264" s="215"/>
      <c r="AT264" s="216" t="s">
        <v>182</v>
      </c>
      <c r="AU264" s="216" t="s">
        <v>81</v>
      </c>
      <c r="AV264" s="11" t="s">
        <v>81</v>
      </c>
      <c r="AW264" s="11" t="s">
        <v>34</v>
      </c>
      <c r="AX264" s="11" t="s">
        <v>71</v>
      </c>
      <c r="AY264" s="216" t="s">
        <v>168</v>
      </c>
    </row>
    <row r="265" spans="2:65" s="12" customFormat="1" ht="13.5">
      <c r="B265" s="217"/>
      <c r="C265" s="218"/>
      <c r="D265" s="203" t="s">
        <v>182</v>
      </c>
      <c r="E265" s="219" t="s">
        <v>21</v>
      </c>
      <c r="F265" s="220" t="s">
        <v>184</v>
      </c>
      <c r="G265" s="218"/>
      <c r="H265" s="221">
        <v>32.799999999999997</v>
      </c>
      <c r="I265" s="222"/>
      <c r="J265" s="218"/>
      <c r="K265" s="218"/>
      <c r="L265" s="223"/>
      <c r="M265" s="224"/>
      <c r="N265" s="225"/>
      <c r="O265" s="225"/>
      <c r="P265" s="225"/>
      <c r="Q265" s="225"/>
      <c r="R265" s="225"/>
      <c r="S265" s="225"/>
      <c r="T265" s="226"/>
      <c r="AT265" s="227" t="s">
        <v>182</v>
      </c>
      <c r="AU265" s="227" t="s">
        <v>81</v>
      </c>
      <c r="AV265" s="12" t="s">
        <v>175</v>
      </c>
      <c r="AW265" s="12" t="s">
        <v>34</v>
      </c>
      <c r="AX265" s="12" t="s">
        <v>79</v>
      </c>
      <c r="AY265" s="227" t="s">
        <v>168</v>
      </c>
    </row>
    <row r="266" spans="2:65" s="1" customFormat="1" ht="25.5" customHeight="1">
      <c r="B266" s="40"/>
      <c r="C266" s="191" t="s">
        <v>758</v>
      </c>
      <c r="D266" s="191" t="s">
        <v>170</v>
      </c>
      <c r="E266" s="192" t="s">
        <v>1726</v>
      </c>
      <c r="F266" s="193" t="s">
        <v>1727</v>
      </c>
      <c r="G266" s="194" t="s">
        <v>205</v>
      </c>
      <c r="H266" s="195">
        <v>33.9</v>
      </c>
      <c r="I266" s="196"/>
      <c r="J266" s="197">
        <f>ROUND(I266*H266,2)</f>
        <v>0</v>
      </c>
      <c r="K266" s="193" t="s">
        <v>174</v>
      </c>
      <c r="L266" s="60"/>
      <c r="M266" s="198" t="s">
        <v>21</v>
      </c>
      <c r="N266" s="199" t="s">
        <v>42</v>
      </c>
      <c r="O266" s="41"/>
      <c r="P266" s="200">
        <f>O266*H266</f>
        <v>0</v>
      </c>
      <c r="Q266" s="200">
        <v>0</v>
      </c>
      <c r="R266" s="200">
        <f>Q266*H266</f>
        <v>0</v>
      </c>
      <c r="S266" s="200">
        <v>0</v>
      </c>
      <c r="T266" s="201">
        <f>S266*H266</f>
        <v>0</v>
      </c>
      <c r="AR266" s="23" t="s">
        <v>175</v>
      </c>
      <c r="AT266" s="23" t="s">
        <v>170</v>
      </c>
      <c r="AU266" s="23" t="s">
        <v>81</v>
      </c>
      <c r="AY266" s="23" t="s">
        <v>168</v>
      </c>
      <c r="BE266" s="202">
        <f>IF(N266="základní",J266,0)</f>
        <v>0</v>
      </c>
      <c r="BF266" s="202">
        <f>IF(N266="snížená",J266,0)</f>
        <v>0</v>
      </c>
      <c r="BG266" s="202">
        <f>IF(N266="zákl. přenesená",J266,0)</f>
        <v>0</v>
      </c>
      <c r="BH266" s="202">
        <f>IF(N266="sníž. přenesená",J266,0)</f>
        <v>0</v>
      </c>
      <c r="BI266" s="202">
        <f>IF(N266="nulová",J266,0)</f>
        <v>0</v>
      </c>
      <c r="BJ266" s="23" t="s">
        <v>79</v>
      </c>
      <c r="BK266" s="202">
        <f>ROUND(I266*H266,2)</f>
        <v>0</v>
      </c>
      <c r="BL266" s="23" t="s">
        <v>175</v>
      </c>
      <c r="BM266" s="23" t="s">
        <v>1728</v>
      </c>
    </row>
    <row r="267" spans="2:65" s="11" customFormat="1" ht="13.5">
      <c r="B267" s="206"/>
      <c r="C267" s="207"/>
      <c r="D267" s="203" t="s">
        <v>182</v>
      </c>
      <c r="E267" s="208" t="s">
        <v>21</v>
      </c>
      <c r="F267" s="209" t="s">
        <v>1729</v>
      </c>
      <c r="G267" s="207"/>
      <c r="H267" s="210">
        <v>33.9</v>
      </c>
      <c r="I267" s="211"/>
      <c r="J267" s="207"/>
      <c r="K267" s="207"/>
      <c r="L267" s="212"/>
      <c r="M267" s="213"/>
      <c r="N267" s="214"/>
      <c r="O267" s="214"/>
      <c r="P267" s="214"/>
      <c r="Q267" s="214"/>
      <c r="R267" s="214"/>
      <c r="S267" s="214"/>
      <c r="T267" s="215"/>
      <c r="AT267" s="216" t="s">
        <v>182</v>
      </c>
      <c r="AU267" s="216" t="s">
        <v>81</v>
      </c>
      <c r="AV267" s="11" t="s">
        <v>81</v>
      </c>
      <c r="AW267" s="11" t="s">
        <v>34</v>
      </c>
      <c r="AX267" s="11" t="s">
        <v>71</v>
      </c>
      <c r="AY267" s="216" t="s">
        <v>168</v>
      </c>
    </row>
    <row r="268" spans="2:65" s="12" customFormat="1" ht="13.5">
      <c r="B268" s="217"/>
      <c r="C268" s="218"/>
      <c r="D268" s="203" t="s">
        <v>182</v>
      </c>
      <c r="E268" s="219" t="s">
        <v>21</v>
      </c>
      <c r="F268" s="220" t="s">
        <v>184</v>
      </c>
      <c r="G268" s="218"/>
      <c r="H268" s="221">
        <v>33.9</v>
      </c>
      <c r="I268" s="222"/>
      <c r="J268" s="218"/>
      <c r="K268" s="218"/>
      <c r="L268" s="223"/>
      <c r="M268" s="224"/>
      <c r="N268" s="225"/>
      <c r="O268" s="225"/>
      <c r="P268" s="225"/>
      <c r="Q268" s="225"/>
      <c r="R268" s="225"/>
      <c r="S268" s="225"/>
      <c r="T268" s="226"/>
      <c r="AT268" s="227" t="s">
        <v>182</v>
      </c>
      <c r="AU268" s="227" t="s">
        <v>81</v>
      </c>
      <c r="AV268" s="12" t="s">
        <v>175</v>
      </c>
      <c r="AW268" s="12" t="s">
        <v>34</v>
      </c>
      <c r="AX268" s="12" t="s">
        <v>79</v>
      </c>
      <c r="AY268" s="227" t="s">
        <v>168</v>
      </c>
    </row>
    <row r="269" spans="2:65" s="1" customFormat="1" ht="16.5" customHeight="1">
      <c r="B269" s="40"/>
      <c r="C269" s="228" t="s">
        <v>762</v>
      </c>
      <c r="D269" s="228" t="s">
        <v>260</v>
      </c>
      <c r="E269" s="229" t="s">
        <v>1730</v>
      </c>
      <c r="F269" s="230" t="s">
        <v>1731</v>
      </c>
      <c r="G269" s="231" t="s">
        <v>205</v>
      </c>
      <c r="H269" s="232">
        <v>32.799999999999997</v>
      </c>
      <c r="I269" s="233"/>
      <c r="J269" s="234">
        <f>ROUND(I269*H269,2)</f>
        <v>0</v>
      </c>
      <c r="K269" s="230" t="s">
        <v>21</v>
      </c>
      <c r="L269" s="235"/>
      <c r="M269" s="236" t="s">
        <v>21</v>
      </c>
      <c r="N269" s="237" t="s">
        <v>42</v>
      </c>
      <c r="O269" s="41"/>
      <c r="P269" s="200">
        <f>O269*H269</f>
        <v>0</v>
      </c>
      <c r="Q269" s="200">
        <v>0</v>
      </c>
      <c r="R269" s="200">
        <f>Q269*H269</f>
        <v>0</v>
      </c>
      <c r="S269" s="200">
        <v>0</v>
      </c>
      <c r="T269" s="201">
        <f>S269*H269</f>
        <v>0</v>
      </c>
      <c r="AR269" s="23" t="s">
        <v>208</v>
      </c>
      <c r="AT269" s="23" t="s">
        <v>260</v>
      </c>
      <c r="AU269" s="23" t="s">
        <v>81</v>
      </c>
      <c r="AY269" s="23" t="s">
        <v>168</v>
      </c>
      <c r="BE269" s="202">
        <f>IF(N269="základní",J269,0)</f>
        <v>0</v>
      </c>
      <c r="BF269" s="202">
        <f>IF(N269="snížená",J269,0)</f>
        <v>0</v>
      </c>
      <c r="BG269" s="202">
        <f>IF(N269="zákl. přenesená",J269,0)</f>
        <v>0</v>
      </c>
      <c r="BH269" s="202">
        <f>IF(N269="sníž. přenesená",J269,0)</f>
        <v>0</v>
      </c>
      <c r="BI269" s="202">
        <f>IF(N269="nulová",J269,0)</f>
        <v>0</v>
      </c>
      <c r="BJ269" s="23" t="s">
        <v>79</v>
      </c>
      <c r="BK269" s="202">
        <f>ROUND(I269*H269,2)</f>
        <v>0</v>
      </c>
      <c r="BL269" s="23" t="s">
        <v>175</v>
      </c>
      <c r="BM269" s="23" t="s">
        <v>1732</v>
      </c>
    </row>
    <row r="270" spans="2:65" s="11" customFormat="1" ht="13.5">
      <c r="B270" s="206"/>
      <c r="C270" s="207"/>
      <c r="D270" s="203" t="s">
        <v>182</v>
      </c>
      <c r="E270" s="208" t="s">
        <v>21</v>
      </c>
      <c r="F270" s="209" t="s">
        <v>1725</v>
      </c>
      <c r="G270" s="207"/>
      <c r="H270" s="210">
        <v>32.799999999999997</v>
      </c>
      <c r="I270" s="211"/>
      <c r="J270" s="207"/>
      <c r="K270" s="207"/>
      <c r="L270" s="212"/>
      <c r="M270" s="213"/>
      <c r="N270" s="214"/>
      <c r="O270" s="214"/>
      <c r="P270" s="214"/>
      <c r="Q270" s="214"/>
      <c r="R270" s="214"/>
      <c r="S270" s="214"/>
      <c r="T270" s="215"/>
      <c r="AT270" s="216" t="s">
        <v>182</v>
      </c>
      <c r="AU270" s="216" t="s">
        <v>81</v>
      </c>
      <c r="AV270" s="11" t="s">
        <v>81</v>
      </c>
      <c r="AW270" s="11" t="s">
        <v>34</v>
      </c>
      <c r="AX270" s="11" t="s">
        <v>71</v>
      </c>
      <c r="AY270" s="216" t="s">
        <v>168</v>
      </c>
    </row>
    <row r="271" spans="2:65" s="12" customFormat="1" ht="13.5">
      <c r="B271" s="217"/>
      <c r="C271" s="218"/>
      <c r="D271" s="203" t="s">
        <v>182</v>
      </c>
      <c r="E271" s="219" t="s">
        <v>21</v>
      </c>
      <c r="F271" s="220" t="s">
        <v>184</v>
      </c>
      <c r="G271" s="218"/>
      <c r="H271" s="221">
        <v>32.799999999999997</v>
      </c>
      <c r="I271" s="222"/>
      <c r="J271" s="218"/>
      <c r="K271" s="218"/>
      <c r="L271" s="223"/>
      <c r="M271" s="224"/>
      <c r="N271" s="225"/>
      <c r="O271" s="225"/>
      <c r="P271" s="225"/>
      <c r="Q271" s="225"/>
      <c r="R271" s="225"/>
      <c r="S271" s="225"/>
      <c r="T271" s="226"/>
      <c r="AT271" s="227" t="s">
        <v>182</v>
      </c>
      <c r="AU271" s="227" t="s">
        <v>81</v>
      </c>
      <c r="AV271" s="12" t="s">
        <v>175</v>
      </c>
      <c r="AW271" s="12" t="s">
        <v>34</v>
      </c>
      <c r="AX271" s="12" t="s">
        <v>79</v>
      </c>
      <c r="AY271" s="227" t="s">
        <v>168</v>
      </c>
    </row>
    <row r="272" spans="2:65" s="1" customFormat="1" ht="16.5" customHeight="1">
      <c r="B272" s="40"/>
      <c r="C272" s="191" t="s">
        <v>1317</v>
      </c>
      <c r="D272" s="191" t="s">
        <v>170</v>
      </c>
      <c r="E272" s="192" t="s">
        <v>1733</v>
      </c>
      <c r="F272" s="193" t="s">
        <v>1734</v>
      </c>
      <c r="G272" s="194" t="s">
        <v>205</v>
      </c>
      <c r="H272" s="195">
        <v>61.5</v>
      </c>
      <c r="I272" s="196"/>
      <c r="J272" s="197">
        <f>ROUND(I272*H272,2)</f>
        <v>0</v>
      </c>
      <c r="K272" s="193" t="s">
        <v>174</v>
      </c>
      <c r="L272" s="60"/>
      <c r="M272" s="198" t="s">
        <v>21</v>
      </c>
      <c r="N272" s="199" t="s">
        <v>42</v>
      </c>
      <c r="O272" s="41"/>
      <c r="P272" s="200">
        <f>O272*H272</f>
        <v>0</v>
      </c>
      <c r="Q272" s="200">
        <v>0</v>
      </c>
      <c r="R272" s="200">
        <f>Q272*H272</f>
        <v>0</v>
      </c>
      <c r="S272" s="200">
        <v>0</v>
      </c>
      <c r="T272" s="201">
        <f>S272*H272</f>
        <v>0</v>
      </c>
      <c r="AR272" s="23" t="s">
        <v>175</v>
      </c>
      <c r="AT272" s="23" t="s">
        <v>170</v>
      </c>
      <c r="AU272" s="23" t="s">
        <v>81</v>
      </c>
      <c r="AY272" s="23" t="s">
        <v>168</v>
      </c>
      <c r="BE272" s="202">
        <f>IF(N272="základní",J272,0)</f>
        <v>0</v>
      </c>
      <c r="BF272" s="202">
        <f>IF(N272="snížená",J272,0)</f>
        <v>0</v>
      </c>
      <c r="BG272" s="202">
        <f>IF(N272="zákl. přenesená",J272,0)</f>
        <v>0</v>
      </c>
      <c r="BH272" s="202">
        <f>IF(N272="sníž. přenesená",J272,0)</f>
        <v>0</v>
      </c>
      <c r="BI272" s="202">
        <f>IF(N272="nulová",J272,0)</f>
        <v>0</v>
      </c>
      <c r="BJ272" s="23" t="s">
        <v>79</v>
      </c>
      <c r="BK272" s="202">
        <f>ROUND(I272*H272,2)</f>
        <v>0</v>
      </c>
      <c r="BL272" s="23" t="s">
        <v>175</v>
      </c>
      <c r="BM272" s="23" t="s">
        <v>1735</v>
      </c>
    </row>
    <row r="273" spans="2:65" s="1" customFormat="1" ht="54">
      <c r="B273" s="40"/>
      <c r="C273" s="62"/>
      <c r="D273" s="203" t="s">
        <v>177</v>
      </c>
      <c r="E273" s="62"/>
      <c r="F273" s="204" t="s">
        <v>1736</v>
      </c>
      <c r="G273" s="62"/>
      <c r="H273" s="62"/>
      <c r="I273" s="162"/>
      <c r="J273" s="62"/>
      <c r="K273" s="62"/>
      <c r="L273" s="60"/>
      <c r="M273" s="205"/>
      <c r="N273" s="41"/>
      <c r="O273" s="41"/>
      <c r="P273" s="41"/>
      <c r="Q273" s="41"/>
      <c r="R273" s="41"/>
      <c r="S273" s="41"/>
      <c r="T273" s="77"/>
      <c r="AT273" s="23" t="s">
        <v>177</v>
      </c>
      <c r="AU273" s="23" t="s">
        <v>81</v>
      </c>
    </row>
    <row r="274" spans="2:65" s="11" customFormat="1" ht="13.5">
      <c r="B274" s="206"/>
      <c r="C274" s="207"/>
      <c r="D274" s="203" t="s">
        <v>182</v>
      </c>
      <c r="E274" s="208" t="s">
        <v>21</v>
      </c>
      <c r="F274" s="209" t="s">
        <v>1737</v>
      </c>
      <c r="G274" s="207"/>
      <c r="H274" s="210">
        <v>61.5</v>
      </c>
      <c r="I274" s="211"/>
      <c r="J274" s="207"/>
      <c r="K274" s="207"/>
      <c r="L274" s="212"/>
      <c r="M274" s="213"/>
      <c r="N274" s="214"/>
      <c r="O274" s="214"/>
      <c r="P274" s="214"/>
      <c r="Q274" s="214"/>
      <c r="R274" s="214"/>
      <c r="S274" s="214"/>
      <c r="T274" s="215"/>
      <c r="AT274" s="216" t="s">
        <v>182</v>
      </c>
      <c r="AU274" s="216" t="s">
        <v>81</v>
      </c>
      <c r="AV274" s="11" t="s">
        <v>81</v>
      </c>
      <c r="AW274" s="11" t="s">
        <v>34</v>
      </c>
      <c r="AX274" s="11" t="s">
        <v>71</v>
      </c>
      <c r="AY274" s="216" t="s">
        <v>168</v>
      </c>
    </row>
    <row r="275" spans="2:65" s="12" customFormat="1" ht="13.5">
      <c r="B275" s="217"/>
      <c r="C275" s="218"/>
      <c r="D275" s="203" t="s">
        <v>182</v>
      </c>
      <c r="E275" s="219" t="s">
        <v>21</v>
      </c>
      <c r="F275" s="220" t="s">
        <v>184</v>
      </c>
      <c r="G275" s="218"/>
      <c r="H275" s="221">
        <v>61.5</v>
      </c>
      <c r="I275" s="222"/>
      <c r="J275" s="218"/>
      <c r="K275" s="218"/>
      <c r="L275" s="223"/>
      <c r="M275" s="224"/>
      <c r="N275" s="225"/>
      <c r="O275" s="225"/>
      <c r="P275" s="225"/>
      <c r="Q275" s="225"/>
      <c r="R275" s="225"/>
      <c r="S275" s="225"/>
      <c r="T275" s="226"/>
      <c r="AT275" s="227" t="s">
        <v>182</v>
      </c>
      <c r="AU275" s="227" t="s">
        <v>81</v>
      </c>
      <c r="AV275" s="12" t="s">
        <v>175</v>
      </c>
      <c r="AW275" s="12" t="s">
        <v>34</v>
      </c>
      <c r="AX275" s="12" t="s">
        <v>79</v>
      </c>
      <c r="AY275" s="227" t="s">
        <v>168</v>
      </c>
    </row>
    <row r="276" spans="2:65" s="1" customFormat="1" ht="25.5" customHeight="1">
      <c r="B276" s="40"/>
      <c r="C276" s="191" t="s">
        <v>1321</v>
      </c>
      <c r="D276" s="191" t="s">
        <v>170</v>
      </c>
      <c r="E276" s="192" t="s">
        <v>1738</v>
      </c>
      <c r="F276" s="193" t="s">
        <v>1739</v>
      </c>
      <c r="G276" s="194" t="s">
        <v>205</v>
      </c>
      <c r="H276" s="195">
        <v>61.5</v>
      </c>
      <c r="I276" s="196"/>
      <c r="J276" s="197">
        <f>ROUND(I276*H276,2)</f>
        <v>0</v>
      </c>
      <c r="K276" s="193" t="s">
        <v>174</v>
      </c>
      <c r="L276" s="60"/>
      <c r="M276" s="198" t="s">
        <v>21</v>
      </c>
      <c r="N276" s="199" t="s">
        <v>42</v>
      </c>
      <c r="O276" s="41"/>
      <c r="P276" s="200">
        <f>O276*H276</f>
        <v>0</v>
      </c>
      <c r="Q276" s="200">
        <v>0</v>
      </c>
      <c r="R276" s="200">
        <f>Q276*H276</f>
        <v>0</v>
      </c>
      <c r="S276" s="200">
        <v>0</v>
      </c>
      <c r="T276" s="201">
        <f>S276*H276</f>
        <v>0</v>
      </c>
      <c r="AR276" s="23" t="s">
        <v>175</v>
      </c>
      <c r="AT276" s="23" t="s">
        <v>170</v>
      </c>
      <c r="AU276" s="23" t="s">
        <v>81</v>
      </c>
      <c r="AY276" s="23" t="s">
        <v>168</v>
      </c>
      <c r="BE276" s="202">
        <f>IF(N276="základní",J276,0)</f>
        <v>0</v>
      </c>
      <c r="BF276" s="202">
        <f>IF(N276="snížená",J276,0)</f>
        <v>0</v>
      </c>
      <c r="BG276" s="202">
        <f>IF(N276="zákl. přenesená",J276,0)</f>
        <v>0</v>
      </c>
      <c r="BH276" s="202">
        <f>IF(N276="sníž. přenesená",J276,0)</f>
        <v>0</v>
      </c>
      <c r="BI276" s="202">
        <f>IF(N276="nulová",J276,0)</f>
        <v>0</v>
      </c>
      <c r="BJ276" s="23" t="s">
        <v>79</v>
      </c>
      <c r="BK276" s="202">
        <f>ROUND(I276*H276,2)</f>
        <v>0</v>
      </c>
      <c r="BL276" s="23" t="s">
        <v>175</v>
      </c>
      <c r="BM276" s="23" t="s">
        <v>1740</v>
      </c>
    </row>
    <row r="277" spans="2:65" s="1" customFormat="1" ht="54">
      <c r="B277" s="40"/>
      <c r="C277" s="62"/>
      <c r="D277" s="203" t="s">
        <v>177</v>
      </c>
      <c r="E277" s="62"/>
      <c r="F277" s="204" t="s">
        <v>1736</v>
      </c>
      <c r="G277" s="62"/>
      <c r="H277" s="62"/>
      <c r="I277" s="162"/>
      <c r="J277" s="62"/>
      <c r="K277" s="62"/>
      <c r="L277" s="60"/>
      <c r="M277" s="205"/>
      <c r="N277" s="41"/>
      <c r="O277" s="41"/>
      <c r="P277" s="41"/>
      <c r="Q277" s="41"/>
      <c r="R277" s="41"/>
      <c r="S277" s="41"/>
      <c r="T277" s="77"/>
      <c r="AT277" s="23" t="s">
        <v>177</v>
      </c>
      <c r="AU277" s="23" t="s">
        <v>81</v>
      </c>
    </row>
    <row r="278" spans="2:65" s="11" customFormat="1" ht="13.5">
      <c r="B278" s="206"/>
      <c r="C278" s="207"/>
      <c r="D278" s="203" t="s">
        <v>182</v>
      </c>
      <c r="E278" s="208" t="s">
        <v>21</v>
      </c>
      <c r="F278" s="209" t="s">
        <v>1737</v>
      </c>
      <c r="G278" s="207"/>
      <c r="H278" s="210">
        <v>61.5</v>
      </c>
      <c r="I278" s="211"/>
      <c r="J278" s="207"/>
      <c r="K278" s="207"/>
      <c r="L278" s="212"/>
      <c r="M278" s="213"/>
      <c r="N278" s="214"/>
      <c r="O278" s="214"/>
      <c r="P278" s="214"/>
      <c r="Q278" s="214"/>
      <c r="R278" s="214"/>
      <c r="S278" s="214"/>
      <c r="T278" s="215"/>
      <c r="AT278" s="216" t="s">
        <v>182</v>
      </c>
      <c r="AU278" s="216" t="s">
        <v>81</v>
      </c>
      <c r="AV278" s="11" t="s">
        <v>81</v>
      </c>
      <c r="AW278" s="11" t="s">
        <v>34</v>
      </c>
      <c r="AX278" s="11" t="s">
        <v>71</v>
      </c>
      <c r="AY278" s="216" t="s">
        <v>168</v>
      </c>
    </row>
    <row r="279" spans="2:65" s="12" customFormat="1" ht="13.5">
      <c r="B279" s="217"/>
      <c r="C279" s="218"/>
      <c r="D279" s="203" t="s">
        <v>182</v>
      </c>
      <c r="E279" s="219" t="s">
        <v>21</v>
      </c>
      <c r="F279" s="220" t="s">
        <v>184</v>
      </c>
      <c r="G279" s="218"/>
      <c r="H279" s="221">
        <v>61.5</v>
      </c>
      <c r="I279" s="222"/>
      <c r="J279" s="218"/>
      <c r="K279" s="218"/>
      <c r="L279" s="223"/>
      <c r="M279" s="224"/>
      <c r="N279" s="225"/>
      <c r="O279" s="225"/>
      <c r="P279" s="225"/>
      <c r="Q279" s="225"/>
      <c r="R279" s="225"/>
      <c r="S279" s="225"/>
      <c r="T279" s="226"/>
      <c r="AT279" s="227" t="s">
        <v>182</v>
      </c>
      <c r="AU279" s="227" t="s">
        <v>81</v>
      </c>
      <c r="AV279" s="12" t="s">
        <v>175</v>
      </c>
      <c r="AW279" s="12" t="s">
        <v>34</v>
      </c>
      <c r="AX279" s="12" t="s">
        <v>79</v>
      </c>
      <c r="AY279" s="227" t="s">
        <v>168</v>
      </c>
    </row>
    <row r="280" spans="2:65" s="1" customFormat="1" ht="16.5" customHeight="1">
      <c r="B280" s="40"/>
      <c r="C280" s="228" t="s">
        <v>1325</v>
      </c>
      <c r="D280" s="228" t="s">
        <v>260</v>
      </c>
      <c r="E280" s="229" t="s">
        <v>800</v>
      </c>
      <c r="F280" s="230" t="s">
        <v>1741</v>
      </c>
      <c r="G280" s="231" t="s">
        <v>205</v>
      </c>
      <c r="H280" s="232">
        <v>10.5</v>
      </c>
      <c r="I280" s="233"/>
      <c r="J280" s="234">
        <f t="shared" ref="J280:J293" si="10">ROUND(I280*H280,2)</f>
        <v>0</v>
      </c>
      <c r="K280" s="230" t="s">
        <v>21</v>
      </c>
      <c r="L280" s="235"/>
      <c r="M280" s="236" t="s">
        <v>21</v>
      </c>
      <c r="N280" s="237" t="s">
        <v>42</v>
      </c>
      <c r="O280" s="41"/>
      <c r="P280" s="200">
        <f t="shared" ref="P280:P293" si="11">O280*H280</f>
        <v>0</v>
      </c>
      <c r="Q280" s="200">
        <v>0</v>
      </c>
      <c r="R280" s="200">
        <f t="shared" ref="R280:R293" si="12">Q280*H280</f>
        <v>0</v>
      </c>
      <c r="S280" s="200">
        <v>0</v>
      </c>
      <c r="T280" s="201">
        <f t="shared" ref="T280:T293" si="13">S280*H280</f>
        <v>0</v>
      </c>
      <c r="AR280" s="23" t="s">
        <v>208</v>
      </c>
      <c r="AT280" s="23" t="s">
        <v>260</v>
      </c>
      <c r="AU280" s="23" t="s">
        <v>81</v>
      </c>
      <c r="AY280" s="23" t="s">
        <v>168</v>
      </c>
      <c r="BE280" s="202">
        <f t="shared" ref="BE280:BE293" si="14">IF(N280="základní",J280,0)</f>
        <v>0</v>
      </c>
      <c r="BF280" s="202">
        <f t="shared" ref="BF280:BF293" si="15">IF(N280="snížená",J280,0)</f>
        <v>0</v>
      </c>
      <c r="BG280" s="202">
        <f t="shared" ref="BG280:BG293" si="16">IF(N280="zákl. přenesená",J280,0)</f>
        <v>0</v>
      </c>
      <c r="BH280" s="202">
        <f t="shared" ref="BH280:BH293" si="17">IF(N280="sníž. přenesená",J280,0)</f>
        <v>0</v>
      </c>
      <c r="BI280" s="202">
        <f t="shared" ref="BI280:BI293" si="18">IF(N280="nulová",J280,0)</f>
        <v>0</v>
      </c>
      <c r="BJ280" s="23" t="s">
        <v>79</v>
      </c>
      <c r="BK280" s="202">
        <f t="shared" ref="BK280:BK293" si="19">ROUND(I280*H280,2)</f>
        <v>0</v>
      </c>
      <c r="BL280" s="23" t="s">
        <v>175</v>
      </c>
      <c r="BM280" s="23" t="s">
        <v>1742</v>
      </c>
    </row>
    <row r="281" spans="2:65" s="1" customFormat="1" ht="16.5" customHeight="1">
      <c r="B281" s="40"/>
      <c r="C281" s="191" t="s">
        <v>1329</v>
      </c>
      <c r="D281" s="191" t="s">
        <v>170</v>
      </c>
      <c r="E281" s="192" t="s">
        <v>784</v>
      </c>
      <c r="F281" s="193" t="s">
        <v>1743</v>
      </c>
      <c r="G281" s="194" t="s">
        <v>792</v>
      </c>
      <c r="H281" s="195">
        <v>25</v>
      </c>
      <c r="I281" s="196"/>
      <c r="J281" s="197">
        <f t="shared" si="10"/>
        <v>0</v>
      </c>
      <c r="K281" s="193" t="s">
        <v>21</v>
      </c>
      <c r="L281" s="60"/>
      <c r="M281" s="198" t="s">
        <v>21</v>
      </c>
      <c r="N281" s="199" t="s">
        <v>42</v>
      </c>
      <c r="O281" s="41"/>
      <c r="P281" s="200">
        <f t="shared" si="11"/>
        <v>0</v>
      </c>
      <c r="Q281" s="200">
        <v>0</v>
      </c>
      <c r="R281" s="200">
        <f t="shared" si="12"/>
        <v>0</v>
      </c>
      <c r="S281" s="200">
        <v>0</v>
      </c>
      <c r="T281" s="201">
        <f t="shared" si="13"/>
        <v>0</v>
      </c>
      <c r="AR281" s="23" t="s">
        <v>175</v>
      </c>
      <c r="AT281" s="23" t="s">
        <v>170</v>
      </c>
      <c r="AU281" s="23" t="s">
        <v>81</v>
      </c>
      <c r="AY281" s="23" t="s">
        <v>168</v>
      </c>
      <c r="BE281" s="202">
        <f t="shared" si="14"/>
        <v>0</v>
      </c>
      <c r="BF281" s="202">
        <f t="shared" si="15"/>
        <v>0</v>
      </c>
      <c r="BG281" s="202">
        <f t="shared" si="16"/>
        <v>0</v>
      </c>
      <c r="BH281" s="202">
        <f t="shared" si="17"/>
        <v>0</v>
      </c>
      <c r="BI281" s="202">
        <f t="shared" si="18"/>
        <v>0</v>
      </c>
      <c r="BJ281" s="23" t="s">
        <v>79</v>
      </c>
      <c r="BK281" s="202">
        <f t="shared" si="19"/>
        <v>0</v>
      </c>
      <c r="BL281" s="23" t="s">
        <v>175</v>
      </c>
      <c r="BM281" s="23" t="s">
        <v>1744</v>
      </c>
    </row>
    <row r="282" spans="2:65" s="1" customFormat="1" ht="16.5" customHeight="1">
      <c r="B282" s="40"/>
      <c r="C282" s="191" t="s">
        <v>1333</v>
      </c>
      <c r="D282" s="191" t="s">
        <v>170</v>
      </c>
      <c r="E282" s="192" t="s">
        <v>1745</v>
      </c>
      <c r="F282" s="193" t="s">
        <v>1746</v>
      </c>
      <c r="G282" s="194" t="s">
        <v>792</v>
      </c>
      <c r="H282" s="195">
        <v>3</v>
      </c>
      <c r="I282" s="196"/>
      <c r="J282" s="197">
        <f t="shared" si="10"/>
        <v>0</v>
      </c>
      <c r="K282" s="193" t="s">
        <v>21</v>
      </c>
      <c r="L282" s="60"/>
      <c r="M282" s="198" t="s">
        <v>21</v>
      </c>
      <c r="N282" s="199" t="s">
        <v>42</v>
      </c>
      <c r="O282" s="41"/>
      <c r="P282" s="200">
        <f t="shared" si="11"/>
        <v>0</v>
      </c>
      <c r="Q282" s="200">
        <v>0</v>
      </c>
      <c r="R282" s="200">
        <f t="shared" si="12"/>
        <v>0</v>
      </c>
      <c r="S282" s="200">
        <v>0</v>
      </c>
      <c r="T282" s="201">
        <f t="shared" si="13"/>
        <v>0</v>
      </c>
      <c r="AR282" s="23" t="s">
        <v>175</v>
      </c>
      <c r="AT282" s="23" t="s">
        <v>170</v>
      </c>
      <c r="AU282" s="23" t="s">
        <v>81</v>
      </c>
      <c r="AY282" s="23" t="s">
        <v>168</v>
      </c>
      <c r="BE282" s="202">
        <f t="shared" si="14"/>
        <v>0</v>
      </c>
      <c r="BF282" s="202">
        <f t="shared" si="15"/>
        <v>0</v>
      </c>
      <c r="BG282" s="202">
        <f t="shared" si="16"/>
        <v>0</v>
      </c>
      <c r="BH282" s="202">
        <f t="shared" si="17"/>
        <v>0</v>
      </c>
      <c r="BI282" s="202">
        <f t="shared" si="18"/>
        <v>0</v>
      </c>
      <c r="BJ282" s="23" t="s">
        <v>79</v>
      </c>
      <c r="BK282" s="202">
        <f t="shared" si="19"/>
        <v>0</v>
      </c>
      <c r="BL282" s="23" t="s">
        <v>175</v>
      </c>
      <c r="BM282" s="23" t="s">
        <v>1747</v>
      </c>
    </row>
    <row r="283" spans="2:65" s="1" customFormat="1" ht="16.5" customHeight="1">
      <c r="B283" s="40"/>
      <c r="C283" s="228" t="s">
        <v>1337</v>
      </c>
      <c r="D283" s="228" t="s">
        <v>260</v>
      </c>
      <c r="E283" s="229" t="s">
        <v>1748</v>
      </c>
      <c r="F283" s="230" t="s">
        <v>1749</v>
      </c>
      <c r="G283" s="231" t="s">
        <v>792</v>
      </c>
      <c r="H283" s="232">
        <v>3</v>
      </c>
      <c r="I283" s="233"/>
      <c r="J283" s="234">
        <f t="shared" si="10"/>
        <v>0</v>
      </c>
      <c r="K283" s="230" t="s">
        <v>21</v>
      </c>
      <c r="L283" s="235"/>
      <c r="M283" s="236" t="s">
        <v>21</v>
      </c>
      <c r="N283" s="237" t="s">
        <v>42</v>
      </c>
      <c r="O283" s="41"/>
      <c r="P283" s="200">
        <f t="shared" si="11"/>
        <v>0</v>
      </c>
      <c r="Q283" s="200">
        <v>0</v>
      </c>
      <c r="R283" s="200">
        <f t="shared" si="12"/>
        <v>0</v>
      </c>
      <c r="S283" s="200">
        <v>0</v>
      </c>
      <c r="T283" s="201">
        <f t="shared" si="13"/>
        <v>0</v>
      </c>
      <c r="AR283" s="23" t="s">
        <v>208</v>
      </c>
      <c r="AT283" s="23" t="s">
        <v>260</v>
      </c>
      <c r="AU283" s="23" t="s">
        <v>81</v>
      </c>
      <c r="AY283" s="23" t="s">
        <v>168</v>
      </c>
      <c r="BE283" s="202">
        <f t="shared" si="14"/>
        <v>0</v>
      </c>
      <c r="BF283" s="202">
        <f t="shared" si="15"/>
        <v>0</v>
      </c>
      <c r="BG283" s="202">
        <f t="shared" si="16"/>
        <v>0</v>
      </c>
      <c r="BH283" s="202">
        <f t="shared" si="17"/>
        <v>0</v>
      </c>
      <c r="BI283" s="202">
        <f t="shared" si="18"/>
        <v>0</v>
      </c>
      <c r="BJ283" s="23" t="s">
        <v>79</v>
      </c>
      <c r="BK283" s="202">
        <f t="shared" si="19"/>
        <v>0</v>
      </c>
      <c r="BL283" s="23" t="s">
        <v>175</v>
      </c>
      <c r="BM283" s="23" t="s">
        <v>1750</v>
      </c>
    </row>
    <row r="284" spans="2:65" s="1" customFormat="1" ht="16.5" customHeight="1">
      <c r="B284" s="40"/>
      <c r="C284" s="191" t="s">
        <v>1341</v>
      </c>
      <c r="D284" s="191" t="s">
        <v>170</v>
      </c>
      <c r="E284" s="192" t="s">
        <v>1751</v>
      </c>
      <c r="F284" s="193" t="s">
        <v>1752</v>
      </c>
      <c r="G284" s="194" t="s">
        <v>792</v>
      </c>
      <c r="H284" s="195">
        <v>21</v>
      </c>
      <c r="I284" s="196"/>
      <c r="J284" s="197">
        <f t="shared" si="10"/>
        <v>0</v>
      </c>
      <c r="K284" s="193" t="s">
        <v>21</v>
      </c>
      <c r="L284" s="60"/>
      <c r="M284" s="198" t="s">
        <v>21</v>
      </c>
      <c r="N284" s="199" t="s">
        <v>42</v>
      </c>
      <c r="O284" s="41"/>
      <c r="P284" s="200">
        <f t="shared" si="11"/>
        <v>0</v>
      </c>
      <c r="Q284" s="200">
        <v>0</v>
      </c>
      <c r="R284" s="200">
        <f t="shared" si="12"/>
        <v>0</v>
      </c>
      <c r="S284" s="200">
        <v>0</v>
      </c>
      <c r="T284" s="201">
        <f t="shared" si="13"/>
        <v>0</v>
      </c>
      <c r="AR284" s="23" t="s">
        <v>175</v>
      </c>
      <c r="AT284" s="23" t="s">
        <v>170</v>
      </c>
      <c r="AU284" s="23" t="s">
        <v>81</v>
      </c>
      <c r="AY284" s="23" t="s">
        <v>168</v>
      </c>
      <c r="BE284" s="202">
        <f t="shared" si="14"/>
        <v>0</v>
      </c>
      <c r="BF284" s="202">
        <f t="shared" si="15"/>
        <v>0</v>
      </c>
      <c r="BG284" s="202">
        <f t="shared" si="16"/>
        <v>0</v>
      </c>
      <c r="BH284" s="202">
        <f t="shared" si="17"/>
        <v>0</v>
      </c>
      <c r="BI284" s="202">
        <f t="shared" si="18"/>
        <v>0</v>
      </c>
      <c r="BJ284" s="23" t="s">
        <v>79</v>
      </c>
      <c r="BK284" s="202">
        <f t="shared" si="19"/>
        <v>0</v>
      </c>
      <c r="BL284" s="23" t="s">
        <v>175</v>
      </c>
      <c r="BM284" s="23" t="s">
        <v>1753</v>
      </c>
    </row>
    <row r="285" spans="2:65" s="1" customFormat="1" ht="16.5" customHeight="1">
      <c r="B285" s="40"/>
      <c r="C285" s="191" t="s">
        <v>1345</v>
      </c>
      <c r="D285" s="191" t="s">
        <v>170</v>
      </c>
      <c r="E285" s="192" t="s">
        <v>1754</v>
      </c>
      <c r="F285" s="193" t="s">
        <v>1755</v>
      </c>
      <c r="G285" s="194" t="s">
        <v>792</v>
      </c>
      <c r="H285" s="195">
        <v>21</v>
      </c>
      <c r="I285" s="196"/>
      <c r="J285" s="197">
        <f t="shared" si="10"/>
        <v>0</v>
      </c>
      <c r="K285" s="193" t="s">
        <v>21</v>
      </c>
      <c r="L285" s="60"/>
      <c r="M285" s="198" t="s">
        <v>21</v>
      </c>
      <c r="N285" s="199" t="s">
        <v>42</v>
      </c>
      <c r="O285" s="41"/>
      <c r="P285" s="200">
        <f t="shared" si="11"/>
        <v>0</v>
      </c>
      <c r="Q285" s="200">
        <v>0</v>
      </c>
      <c r="R285" s="200">
        <f t="shared" si="12"/>
        <v>0</v>
      </c>
      <c r="S285" s="200">
        <v>0</v>
      </c>
      <c r="T285" s="201">
        <f t="shared" si="13"/>
        <v>0</v>
      </c>
      <c r="AR285" s="23" t="s">
        <v>175</v>
      </c>
      <c r="AT285" s="23" t="s">
        <v>170</v>
      </c>
      <c r="AU285" s="23" t="s">
        <v>81</v>
      </c>
      <c r="AY285" s="23" t="s">
        <v>168</v>
      </c>
      <c r="BE285" s="202">
        <f t="shared" si="14"/>
        <v>0</v>
      </c>
      <c r="BF285" s="202">
        <f t="shared" si="15"/>
        <v>0</v>
      </c>
      <c r="BG285" s="202">
        <f t="shared" si="16"/>
        <v>0</v>
      </c>
      <c r="BH285" s="202">
        <f t="shared" si="17"/>
        <v>0</v>
      </c>
      <c r="BI285" s="202">
        <f t="shared" si="18"/>
        <v>0</v>
      </c>
      <c r="BJ285" s="23" t="s">
        <v>79</v>
      </c>
      <c r="BK285" s="202">
        <f t="shared" si="19"/>
        <v>0</v>
      </c>
      <c r="BL285" s="23" t="s">
        <v>175</v>
      </c>
      <c r="BM285" s="23" t="s">
        <v>1756</v>
      </c>
    </row>
    <row r="286" spans="2:65" s="1" customFormat="1" ht="16.5" customHeight="1">
      <c r="B286" s="40"/>
      <c r="C286" s="228" t="s">
        <v>1349</v>
      </c>
      <c r="D286" s="228" t="s">
        <v>260</v>
      </c>
      <c r="E286" s="229" t="s">
        <v>1757</v>
      </c>
      <c r="F286" s="230" t="s">
        <v>1758</v>
      </c>
      <c r="G286" s="231" t="s">
        <v>792</v>
      </c>
      <c r="H286" s="232">
        <v>21</v>
      </c>
      <c r="I286" s="233"/>
      <c r="J286" s="234">
        <f t="shared" si="10"/>
        <v>0</v>
      </c>
      <c r="K286" s="230" t="s">
        <v>21</v>
      </c>
      <c r="L286" s="235"/>
      <c r="M286" s="236" t="s">
        <v>21</v>
      </c>
      <c r="N286" s="237" t="s">
        <v>42</v>
      </c>
      <c r="O286" s="41"/>
      <c r="P286" s="200">
        <f t="shared" si="11"/>
        <v>0</v>
      </c>
      <c r="Q286" s="200">
        <v>0</v>
      </c>
      <c r="R286" s="200">
        <f t="shared" si="12"/>
        <v>0</v>
      </c>
      <c r="S286" s="200">
        <v>0</v>
      </c>
      <c r="T286" s="201">
        <f t="shared" si="13"/>
        <v>0</v>
      </c>
      <c r="AR286" s="23" t="s">
        <v>208</v>
      </c>
      <c r="AT286" s="23" t="s">
        <v>260</v>
      </c>
      <c r="AU286" s="23" t="s">
        <v>81</v>
      </c>
      <c r="AY286" s="23" t="s">
        <v>168</v>
      </c>
      <c r="BE286" s="202">
        <f t="shared" si="14"/>
        <v>0</v>
      </c>
      <c r="BF286" s="202">
        <f t="shared" si="15"/>
        <v>0</v>
      </c>
      <c r="BG286" s="202">
        <f t="shared" si="16"/>
        <v>0</v>
      </c>
      <c r="BH286" s="202">
        <f t="shared" si="17"/>
        <v>0</v>
      </c>
      <c r="BI286" s="202">
        <f t="shared" si="18"/>
        <v>0</v>
      </c>
      <c r="BJ286" s="23" t="s">
        <v>79</v>
      </c>
      <c r="BK286" s="202">
        <f t="shared" si="19"/>
        <v>0</v>
      </c>
      <c r="BL286" s="23" t="s">
        <v>175</v>
      </c>
      <c r="BM286" s="23" t="s">
        <v>1759</v>
      </c>
    </row>
    <row r="287" spans="2:65" s="1" customFormat="1" ht="16.5" customHeight="1">
      <c r="B287" s="40"/>
      <c r="C287" s="191" t="s">
        <v>1353</v>
      </c>
      <c r="D287" s="191" t="s">
        <v>170</v>
      </c>
      <c r="E287" s="192" t="s">
        <v>1760</v>
      </c>
      <c r="F287" s="193" t="s">
        <v>1761</v>
      </c>
      <c r="G287" s="194" t="s">
        <v>772</v>
      </c>
      <c r="H287" s="195">
        <v>1</v>
      </c>
      <c r="I287" s="196"/>
      <c r="J287" s="197">
        <f t="shared" si="10"/>
        <v>0</v>
      </c>
      <c r="K287" s="193" t="s">
        <v>21</v>
      </c>
      <c r="L287" s="60"/>
      <c r="M287" s="198" t="s">
        <v>21</v>
      </c>
      <c r="N287" s="199" t="s">
        <v>42</v>
      </c>
      <c r="O287" s="41"/>
      <c r="P287" s="200">
        <f t="shared" si="11"/>
        <v>0</v>
      </c>
      <c r="Q287" s="200">
        <v>0</v>
      </c>
      <c r="R287" s="200">
        <f t="shared" si="12"/>
        <v>0</v>
      </c>
      <c r="S287" s="200">
        <v>0</v>
      </c>
      <c r="T287" s="201">
        <f t="shared" si="13"/>
        <v>0</v>
      </c>
      <c r="AR287" s="23" t="s">
        <v>175</v>
      </c>
      <c r="AT287" s="23" t="s">
        <v>170</v>
      </c>
      <c r="AU287" s="23" t="s">
        <v>81</v>
      </c>
      <c r="AY287" s="23" t="s">
        <v>168</v>
      </c>
      <c r="BE287" s="202">
        <f t="shared" si="14"/>
        <v>0</v>
      </c>
      <c r="BF287" s="202">
        <f t="shared" si="15"/>
        <v>0</v>
      </c>
      <c r="BG287" s="202">
        <f t="shared" si="16"/>
        <v>0</v>
      </c>
      <c r="BH287" s="202">
        <f t="shared" si="17"/>
        <v>0</v>
      </c>
      <c r="BI287" s="202">
        <f t="shared" si="18"/>
        <v>0</v>
      </c>
      <c r="BJ287" s="23" t="s">
        <v>79</v>
      </c>
      <c r="BK287" s="202">
        <f t="shared" si="19"/>
        <v>0</v>
      </c>
      <c r="BL287" s="23" t="s">
        <v>175</v>
      </c>
      <c r="BM287" s="23" t="s">
        <v>1762</v>
      </c>
    </row>
    <row r="288" spans="2:65" s="1" customFormat="1" ht="16.5" customHeight="1">
      <c r="B288" s="40"/>
      <c r="C288" s="228" t="s">
        <v>1357</v>
      </c>
      <c r="D288" s="228" t="s">
        <v>260</v>
      </c>
      <c r="E288" s="229" t="s">
        <v>1763</v>
      </c>
      <c r="F288" s="230" t="s">
        <v>1764</v>
      </c>
      <c r="G288" s="231" t="s">
        <v>205</v>
      </c>
      <c r="H288" s="232">
        <v>12.5</v>
      </c>
      <c r="I288" s="233"/>
      <c r="J288" s="234">
        <f t="shared" si="10"/>
        <v>0</v>
      </c>
      <c r="K288" s="230" t="s">
        <v>21</v>
      </c>
      <c r="L288" s="235"/>
      <c r="M288" s="236" t="s">
        <v>21</v>
      </c>
      <c r="N288" s="237" t="s">
        <v>42</v>
      </c>
      <c r="O288" s="41"/>
      <c r="P288" s="200">
        <f t="shared" si="11"/>
        <v>0</v>
      </c>
      <c r="Q288" s="200">
        <v>0</v>
      </c>
      <c r="R288" s="200">
        <f t="shared" si="12"/>
        <v>0</v>
      </c>
      <c r="S288" s="200">
        <v>0</v>
      </c>
      <c r="T288" s="201">
        <f t="shared" si="13"/>
        <v>0</v>
      </c>
      <c r="AR288" s="23" t="s">
        <v>208</v>
      </c>
      <c r="AT288" s="23" t="s">
        <v>260</v>
      </c>
      <c r="AU288" s="23" t="s">
        <v>81</v>
      </c>
      <c r="AY288" s="23" t="s">
        <v>168</v>
      </c>
      <c r="BE288" s="202">
        <f t="shared" si="14"/>
        <v>0</v>
      </c>
      <c r="BF288" s="202">
        <f t="shared" si="15"/>
        <v>0</v>
      </c>
      <c r="BG288" s="202">
        <f t="shared" si="16"/>
        <v>0</v>
      </c>
      <c r="BH288" s="202">
        <f t="shared" si="17"/>
        <v>0</v>
      </c>
      <c r="BI288" s="202">
        <f t="shared" si="18"/>
        <v>0</v>
      </c>
      <c r="BJ288" s="23" t="s">
        <v>79</v>
      </c>
      <c r="BK288" s="202">
        <f t="shared" si="19"/>
        <v>0</v>
      </c>
      <c r="BL288" s="23" t="s">
        <v>175</v>
      </c>
      <c r="BM288" s="23" t="s">
        <v>1765</v>
      </c>
    </row>
    <row r="289" spans="2:65" s="1" customFormat="1" ht="25.5" customHeight="1">
      <c r="B289" s="40"/>
      <c r="C289" s="191" t="s">
        <v>1361</v>
      </c>
      <c r="D289" s="191" t="s">
        <v>170</v>
      </c>
      <c r="E289" s="192" t="s">
        <v>803</v>
      </c>
      <c r="F289" s="193" t="s">
        <v>1766</v>
      </c>
      <c r="G289" s="194" t="s">
        <v>792</v>
      </c>
      <c r="H289" s="195">
        <v>36</v>
      </c>
      <c r="I289" s="196"/>
      <c r="J289" s="197">
        <f t="shared" si="10"/>
        <v>0</v>
      </c>
      <c r="K289" s="193" t="s">
        <v>21</v>
      </c>
      <c r="L289" s="60"/>
      <c r="M289" s="198" t="s">
        <v>21</v>
      </c>
      <c r="N289" s="199" t="s">
        <v>42</v>
      </c>
      <c r="O289" s="41"/>
      <c r="P289" s="200">
        <f t="shared" si="11"/>
        <v>0</v>
      </c>
      <c r="Q289" s="200">
        <v>0</v>
      </c>
      <c r="R289" s="200">
        <f t="shared" si="12"/>
        <v>0</v>
      </c>
      <c r="S289" s="200">
        <v>0</v>
      </c>
      <c r="T289" s="201">
        <f t="shared" si="13"/>
        <v>0</v>
      </c>
      <c r="AR289" s="23" t="s">
        <v>175</v>
      </c>
      <c r="AT289" s="23" t="s">
        <v>170</v>
      </c>
      <c r="AU289" s="23" t="s">
        <v>81</v>
      </c>
      <c r="AY289" s="23" t="s">
        <v>168</v>
      </c>
      <c r="BE289" s="202">
        <f t="shared" si="14"/>
        <v>0</v>
      </c>
      <c r="BF289" s="202">
        <f t="shared" si="15"/>
        <v>0</v>
      </c>
      <c r="BG289" s="202">
        <f t="shared" si="16"/>
        <v>0</v>
      </c>
      <c r="BH289" s="202">
        <f t="shared" si="17"/>
        <v>0</v>
      </c>
      <c r="BI289" s="202">
        <f t="shared" si="18"/>
        <v>0</v>
      </c>
      <c r="BJ289" s="23" t="s">
        <v>79</v>
      </c>
      <c r="BK289" s="202">
        <f t="shared" si="19"/>
        <v>0</v>
      </c>
      <c r="BL289" s="23" t="s">
        <v>175</v>
      </c>
      <c r="BM289" s="23" t="s">
        <v>1767</v>
      </c>
    </row>
    <row r="290" spans="2:65" s="1" customFormat="1" ht="16.5" customHeight="1">
      <c r="B290" s="40"/>
      <c r="C290" s="228" t="s">
        <v>1365</v>
      </c>
      <c r="D290" s="228" t="s">
        <v>260</v>
      </c>
      <c r="E290" s="229" t="s">
        <v>806</v>
      </c>
      <c r="F290" s="230" t="s">
        <v>1768</v>
      </c>
      <c r="G290" s="231" t="s">
        <v>1769</v>
      </c>
      <c r="H290" s="232">
        <v>36</v>
      </c>
      <c r="I290" s="233"/>
      <c r="J290" s="234">
        <f t="shared" si="10"/>
        <v>0</v>
      </c>
      <c r="K290" s="230" t="s">
        <v>21</v>
      </c>
      <c r="L290" s="235"/>
      <c r="M290" s="236" t="s">
        <v>21</v>
      </c>
      <c r="N290" s="237" t="s">
        <v>42</v>
      </c>
      <c r="O290" s="41"/>
      <c r="P290" s="200">
        <f t="shared" si="11"/>
        <v>0</v>
      </c>
      <c r="Q290" s="200">
        <v>0</v>
      </c>
      <c r="R290" s="200">
        <f t="shared" si="12"/>
        <v>0</v>
      </c>
      <c r="S290" s="200">
        <v>0</v>
      </c>
      <c r="T290" s="201">
        <f t="shared" si="13"/>
        <v>0</v>
      </c>
      <c r="AR290" s="23" t="s">
        <v>208</v>
      </c>
      <c r="AT290" s="23" t="s">
        <v>260</v>
      </c>
      <c r="AU290" s="23" t="s">
        <v>81</v>
      </c>
      <c r="AY290" s="23" t="s">
        <v>168</v>
      </c>
      <c r="BE290" s="202">
        <f t="shared" si="14"/>
        <v>0</v>
      </c>
      <c r="BF290" s="202">
        <f t="shared" si="15"/>
        <v>0</v>
      </c>
      <c r="BG290" s="202">
        <f t="shared" si="16"/>
        <v>0</v>
      </c>
      <c r="BH290" s="202">
        <f t="shared" si="17"/>
        <v>0</v>
      </c>
      <c r="BI290" s="202">
        <f t="shared" si="18"/>
        <v>0</v>
      </c>
      <c r="BJ290" s="23" t="s">
        <v>79</v>
      </c>
      <c r="BK290" s="202">
        <f t="shared" si="19"/>
        <v>0</v>
      </c>
      <c r="BL290" s="23" t="s">
        <v>175</v>
      </c>
      <c r="BM290" s="23" t="s">
        <v>1770</v>
      </c>
    </row>
    <row r="291" spans="2:65" s="1" customFormat="1" ht="25.5" customHeight="1">
      <c r="B291" s="40"/>
      <c r="C291" s="191" t="s">
        <v>1370</v>
      </c>
      <c r="D291" s="191" t="s">
        <v>170</v>
      </c>
      <c r="E291" s="192" t="s">
        <v>809</v>
      </c>
      <c r="F291" s="193" t="s">
        <v>1771</v>
      </c>
      <c r="G291" s="194" t="s">
        <v>1199</v>
      </c>
      <c r="H291" s="195">
        <v>10</v>
      </c>
      <c r="I291" s="196"/>
      <c r="J291" s="197">
        <f t="shared" si="10"/>
        <v>0</v>
      </c>
      <c r="K291" s="193" t="s">
        <v>21</v>
      </c>
      <c r="L291" s="60"/>
      <c r="M291" s="198" t="s">
        <v>21</v>
      </c>
      <c r="N291" s="199" t="s">
        <v>42</v>
      </c>
      <c r="O291" s="41"/>
      <c r="P291" s="200">
        <f t="shared" si="11"/>
        <v>0</v>
      </c>
      <c r="Q291" s="200">
        <v>0</v>
      </c>
      <c r="R291" s="200">
        <f t="shared" si="12"/>
        <v>0</v>
      </c>
      <c r="S291" s="200">
        <v>0</v>
      </c>
      <c r="T291" s="201">
        <f t="shared" si="13"/>
        <v>0</v>
      </c>
      <c r="AR291" s="23" t="s">
        <v>175</v>
      </c>
      <c r="AT291" s="23" t="s">
        <v>170</v>
      </c>
      <c r="AU291" s="23" t="s">
        <v>81</v>
      </c>
      <c r="AY291" s="23" t="s">
        <v>168</v>
      </c>
      <c r="BE291" s="202">
        <f t="shared" si="14"/>
        <v>0</v>
      </c>
      <c r="BF291" s="202">
        <f t="shared" si="15"/>
        <v>0</v>
      </c>
      <c r="BG291" s="202">
        <f t="shared" si="16"/>
        <v>0</v>
      </c>
      <c r="BH291" s="202">
        <f t="shared" si="17"/>
        <v>0</v>
      </c>
      <c r="BI291" s="202">
        <f t="shared" si="18"/>
        <v>0</v>
      </c>
      <c r="BJ291" s="23" t="s">
        <v>79</v>
      </c>
      <c r="BK291" s="202">
        <f t="shared" si="19"/>
        <v>0</v>
      </c>
      <c r="BL291" s="23" t="s">
        <v>175</v>
      </c>
      <c r="BM291" s="23" t="s">
        <v>1772</v>
      </c>
    </row>
    <row r="292" spans="2:65" s="1" customFormat="1" ht="25.5" customHeight="1">
      <c r="B292" s="40"/>
      <c r="C292" s="191" t="s">
        <v>1374</v>
      </c>
      <c r="D292" s="191" t="s">
        <v>170</v>
      </c>
      <c r="E292" s="192" t="s">
        <v>812</v>
      </c>
      <c r="F292" s="193" t="s">
        <v>1773</v>
      </c>
      <c r="G292" s="194" t="s">
        <v>792</v>
      </c>
      <c r="H292" s="195">
        <v>1</v>
      </c>
      <c r="I292" s="196"/>
      <c r="J292" s="197">
        <f t="shared" si="10"/>
        <v>0</v>
      </c>
      <c r="K292" s="193" t="s">
        <v>21</v>
      </c>
      <c r="L292" s="60"/>
      <c r="M292" s="198" t="s">
        <v>21</v>
      </c>
      <c r="N292" s="199" t="s">
        <v>42</v>
      </c>
      <c r="O292" s="41"/>
      <c r="P292" s="200">
        <f t="shared" si="11"/>
        <v>0</v>
      </c>
      <c r="Q292" s="200">
        <v>0</v>
      </c>
      <c r="R292" s="200">
        <f t="shared" si="12"/>
        <v>0</v>
      </c>
      <c r="S292" s="200">
        <v>0</v>
      </c>
      <c r="T292" s="201">
        <f t="shared" si="13"/>
        <v>0</v>
      </c>
      <c r="AR292" s="23" t="s">
        <v>175</v>
      </c>
      <c r="AT292" s="23" t="s">
        <v>170</v>
      </c>
      <c r="AU292" s="23" t="s">
        <v>81</v>
      </c>
      <c r="AY292" s="23" t="s">
        <v>168</v>
      </c>
      <c r="BE292" s="202">
        <f t="shared" si="14"/>
        <v>0</v>
      </c>
      <c r="BF292" s="202">
        <f t="shared" si="15"/>
        <v>0</v>
      </c>
      <c r="BG292" s="202">
        <f t="shared" si="16"/>
        <v>0</v>
      </c>
      <c r="BH292" s="202">
        <f t="shared" si="17"/>
        <v>0</v>
      </c>
      <c r="BI292" s="202">
        <f t="shared" si="18"/>
        <v>0</v>
      </c>
      <c r="BJ292" s="23" t="s">
        <v>79</v>
      </c>
      <c r="BK292" s="202">
        <f t="shared" si="19"/>
        <v>0</v>
      </c>
      <c r="BL292" s="23" t="s">
        <v>175</v>
      </c>
      <c r="BM292" s="23" t="s">
        <v>1774</v>
      </c>
    </row>
    <row r="293" spans="2:65" s="1" customFormat="1" ht="16.5" customHeight="1">
      <c r="B293" s="40"/>
      <c r="C293" s="191" t="s">
        <v>1378</v>
      </c>
      <c r="D293" s="191" t="s">
        <v>170</v>
      </c>
      <c r="E293" s="192" t="s">
        <v>815</v>
      </c>
      <c r="F293" s="193" t="s">
        <v>1775</v>
      </c>
      <c r="G293" s="194" t="s">
        <v>235</v>
      </c>
      <c r="H293" s="195">
        <v>19.45</v>
      </c>
      <c r="I293" s="196"/>
      <c r="J293" s="197">
        <f t="shared" si="10"/>
        <v>0</v>
      </c>
      <c r="K293" s="193" t="s">
        <v>21</v>
      </c>
      <c r="L293" s="60"/>
      <c r="M293" s="198" t="s">
        <v>21</v>
      </c>
      <c r="N293" s="199" t="s">
        <v>42</v>
      </c>
      <c r="O293" s="41"/>
      <c r="P293" s="200">
        <f t="shared" si="11"/>
        <v>0</v>
      </c>
      <c r="Q293" s="200">
        <v>0</v>
      </c>
      <c r="R293" s="200">
        <f t="shared" si="12"/>
        <v>0</v>
      </c>
      <c r="S293" s="200">
        <v>0</v>
      </c>
      <c r="T293" s="201">
        <f t="shared" si="13"/>
        <v>0</v>
      </c>
      <c r="AR293" s="23" t="s">
        <v>175</v>
      </c>
      <c r="AT293" s="23" t="s">
        <v>170</v>
      </c>
      <c r="AU293" s="23" t="s">
        <v>81</v>
      </c>
      <c r="AY293" s="23" t="s">
        <v>168</v>
      </c>
      <c r="BE293" s="202">
        <f t="shared" si="14"/>
        <v>0</v>
      </c>
      <c r="BF293" s="202">
        <f t="shared" si="15"/>
        <v>0</v>
      </c>
      <c r="BG293" s="202">
        <f t="shared" si="16"/>
        <v>0</v>
      </c>
      <c r="BH293" s="202">
        <f t="shared" si="17"/>
        <v>0</v>
      </c>
      <c r="BI293" s="202">
        <f t="shared" si="18"/>
        <v>0</v>
      </c>
      <c r="BJ293" s="23" t="s">
        <v>79</v>
      </c>
      <c r="BK293" s="202">
        <f t="shared" si="19"/>
        <v>0</v>
      </c>
      <c r="BL293" s="23" t="s">
        <v>175</v>
      </c>
      <c r="BM293" s="23" t="s">
        <v>1776</v>
      </c>
    </row>
    <row r="294" spans="2:65" s="11" customFormat="1" ht="13.5">
      <c r="B294" s="206"/>
      <c r="C294" s="207"/>
      <c r="D294" s="203" t="s">
        <v>182</v>
      </c>
      <c r="E294" s="208" t="s">
        <v>21</v>
      </c>
      <c r="F294" s="209" t="s">
        <v>1777</v>
      </c>
      <c r="G294" s="207"/>
      <c r="H294" s="210">
        <v>19.45</v>
      </c>
      <c r="I294" s="211"/>
      <c r="J294" s="207"/>
      <c r="K294" s="207"/>
      <c r="L294" s="212"/>
      <c r="M294" s="213"/>
      <c r="N294" s="214"/>
      <c r="O294" s="214"/>
      <c r="P294" s="214"/>
      <c r="Q294" s="214"/>
      <c r="R294" s="214"/>
      <c r="S294" s="214"/>
      <c r="T294" s="215"/>
      <c r="AT294" s="216" t="s">
        <v>182</v>
      </c>
      <c r="AU294" s="216" t="s">
        <v>81</v>
      </c>
      <c r="AV294" s="11" t="s">
        <v>81</v>
      </c>
      <c r="AW294" s="11" t="s">
        <v>34</v>
      </c>
      <c r="AX294" s="11" t="s">
        <v>71</v>
      </c>
      <c r="AY294" s="216" t="s">
        <v>168</v>
      </c>
    </row>
    <row r="295" spans="2:65" s="12" customFormat="1" ht="13.5">
      <c r="B295" s="217"/>
      <c r="C295" s="218"/>
      <c r="D295" s="203" t="s">
        <v>182</v>
      </c>
      <c r="E295" s="219" t="s">
        <v>21</v>
      </c>
      <c r="F295" s="220" t="s">
        <v>184</v>
      </c>
      <c r="G295" s="218"/>
      <c r="H295" s="221">
        <v>19.45</v>
      </c>
      <c r="I295" s="222"/>
      <c r="J295" s="218"/>
      <c r="K295" s="218"/>
      <c r="L295" s="223"/>
      <c r="M295" s="224"/>
      <c r="N295" s="225"/>
      <c r="O295" s="225"/>
      <c r="P295" s="225"/>
      <c r="Q295" s="225"/>
      <c r="R295" s="225"/>
      <c r="S295" s="225"/>
      <c r="T295" s="226"/>
      <c r="AT295" s="227" t="s">
        <v>182</v>
      </c>
      <c r="AU295" s="227" t="s">
        <v>81</v>
      </c>
      <c r="AV295" s="12" t="s">
        <v>175</v>
      </c>
      <c r="AW295" s="12" t="s">
        <v>34</v>
      </c>
      <c r="AX295" s="12" t="s">
        <v>79</v>
      </c>
      <c r="AY295" s="227" t="s">
        <v>168</v>
      </c>
    </row>
    <row r="296" spans="2:65" s="1" customFormat="1" ht="16.5" customHeight="1">
      <c r="B296" s="40"/>
      <c r="C296" s="191" t="s">
        <v>1382</v>
      </c>
      <c r="D296" s="191" t="s">
        <v>170</v>
      </c>
      <c r="E296" s="192" t="s">
        <v>818</v>
      </c>
      <c r="F296" s="193" t="s">
        <v>1778</v>
      </c>
      <c r="G296" s="194" t="s">
        <v>235</v>
      </c>
      <c r="H296" s="195">
        <v>13.7</v>
      </c>
      <c r="I296" s="196"/>
      <c r="J296" s="197">
        <f>ROUND(I296*H296,2)</f>
        <v>0</v>
      </c>
      <c r="K296" s="193" t="s">
        <v>21</v>
      </c>
      <c r="L296" s="60"/>
      <c r="M296" s="198" t="s">
        <v>21</v>
      </c>
      <c r="N296" s="199" t="s">
        <v>42</v>
      </c>
      <c r="O296" s="41"/>
      <c r="P296" s="200">
        <f>O296*H296</f>
        <v>0</v>
      </c>
      <c r="Q296" s="200">
        <v>0</v>
      </c>
      <c r="R296" s="200">
        <f>Q296*H296</f>
        <v>0</v>
      </c>
      <c r="S296" s="200">
        <v>0</v>
      </c>
      <c r="T296" s="201">
        <f>S296*H296</f>
        <v>0</v>
      </c>
      <c r="AR296" s="23" t="s">
        <v>175</v>
      </c>
      <c r="AT296" s="23" t="s">
        <v>170</v>
      </c>
      <c r="AU296" s="23" t="s">
        <v>81</v>
      </c>
      <c r="AY296" s="23" t="s">
        <v>168</v>
      </c>
      <c r="BE296" s="202">
        <f>IF(N296="základní",J296,0)</f>
        <v>0</v>
      </c>
      <c r="BF296" s="202">
        <f>IF(N296="snížená",J296,0)</f>
        <v>0</v>
      </c>
      <c r="BG296" s="202">
        <f>IF(N296="zákl. přenesená",J296,0)</f>
        <v>0</v>
      </c>
      <c r="BH296" s="202">
        <f>IF(N296="sníž. přenesená",J296,0)</f>
        <v>0</v>
      </c>
      <c r="BI296" s="202">
        <f>IF(N296="nulová",J296,0)</f>
        <v>0</v>
      </c>
      <c r="BJ296" s="23" t="s">
        <v>79</v>
      </c>
      <c r="BK296" s="202">
        <f>ROUND(I296*H296,2)</f>
        <v>0</v>
      </c>
      <c r="BL296" s="23" t="s">
        <v>175</v>
      </c>
      <c r="BM296" s="23" t="s">
        <v>1779</v>
      </c>
    </row>
    <row r="297" spans="2:65" s="1" customFormat="1" ht="16.5" customHeight="1">
      <c r="B297" s="40"/>
      <c r="C297" s="191" t="s">
        <v>1386</v>
      </c>
      <c r="D297" s="191" t="s">
        <v>170</v>
      </c>
      <c r="E297" s="192" t="s">
        <v>821</v>
      </c>
      <c r="F297" s="193" t="s">
        <v>1780</v>
      </c>
      <c r="G297" s="194" t="s">
        <v>772</v>
      </c>
      <c r="H297" s="195">
        <v>1</v>
      </c>
      <c r="I297" s="196"/>
      <c r="J297" s="197">
        <f>ROUND(I297*H297,2)</f>
        <v>0</v>
      </c>
      <c r="K297" s="193" t="s">
        <v>21</v>
      </c>
      <c r="L297" s="60"/>
      <c r="M297" s="198" t="s">
        <v>21</v>
      </c>
      <c r="N297" s="199" t="s">
        <v>42</v>
      </c>
      <c r="O297" s="41"/>
      <c r="P297" s="200">
        <f>O297*H297</f>
        <v>0</v>
      </c>
      <c r="Q297" s="200">
        <v>0</v>
      </c>
      <c r="R297" s="200">
        <f>Q297*H297</f>
        <v>0</v>
      </c>
      <c r="S297" s="200">
        <v>0</v>
      </c>
      <c r="T297" s="201">
        <f>S297*H297</f>
        <v>0</v>
      </c>
      <c r="AR297" s="23" t="s">
        <v>175</v>
      </c>
      <c r="AT297" s="23" t="s">
        <v>170</v>
      </c>
      <c r="AU297" s="23" t="s">
        <v>81</v>
      </c>
      <c r="AY297" s="23" t="s">
        <v>168</v>
      </c>
      <c r="BE297" s="202">
        <f>IF(N297="základní",J297,0)</f>
        <v>0</v>
      </c>
      <c r="BF297" s="202">
        <f>IF(N297="snížená",J297,0)</f>
        <v>0</v>
      </c>
      <c r="BG297" s="202">
        <f>IF(N297="zákl. přenesená",J297,0)</f>
        <v>0</v>
      </c>
      <c r="BH297" s="202">
        <f>IF(N297="sníž. přenesená",J297,0)</f>
        <v>0</v>
      </c>
      <c r="BI297" s="202">
        <f>IF(N297="nulová",J297,0)</f>
        <v>0</v>
      </c>
      <c r="BJ297" s="23" t="s">
        <v>79</v>
      </c>
      <c r="BK297" s="202">
        <f>ROUND(I297*H297,2)</f>
        <v>0</v>
      </c>
      <c r="BL297" s="23" t="s">
        <v>175</v>
      </c>
      <c r="BM297" s="23" t="s">
        <v>1781</v>
      </c>
    </row>
    <row r="298" spans="2:65" s="10" customFormat="1" ht="29.85" customHeight="1">
      <c r="B298" s="175"/>
      <c r="C298" s="176"/>
      <c r="D298" s="177" t="s">
        <v>70</v>
      </c>
      <c r="E298" s="189" t="s">
        <v>355</v>
      </c>
      <c r="F298" s="189" t="s">
        <v>356</v>
      </c>
      <c r="G298" s="176"/>
      <c r="H298" s="176"/>
      <c r="I298" s="179"/>
      <c r="J298" s="190">
        <f>BK298</f>
        <v>0</v>
      </c>
      <c r="K298" s="176"/>
      <c r="L298" s="181"/>
      <c r="M298" s="182"/>
      <c r="N298" s="183"/>
      <c r="O298" s="183"/>
      <c r="P298" s="184">
        <f>SUM(P299:P301)</f>
        <v>0</v>
      </c>
      <c r="Q298" s="183"/>
      <c r="R298" s="184">
        <f>SUM(R299:R301)</f>
        <v>0</v>
      </c>
      <c r="S298" s="183"/>
      <c r="T298" s="185">
        <f>SUM(T299:T301)</f>
        <v>0</v>
      </c>
      <c r="AR298" s="186" t="s">
        <v>79</v>
      </c>
      <c r="AT298" s="187" t="s">
        <v>70</v>
      </c>
      <c r="AU298" s="187" t="s">
        <v>79</v>
      </c>
      <c r="AY298" s="186" t="s">
        <v>168</v>
      </c>
      <c r="BK298" s="188">
        <f>SUM(BK299:BK301)</f>
        <v>0</v>
      </c>
    </row>
    <row r="299" spans="2:65" s="1" customFormat="1" ht="25.5" customHeight="1">
      <c r="B299" s="40"/>
      <c r="C299" s="191" t="s">
        <v>1390</v>
      </c>
      <c r="D299" s="191" t="s">
        <v>170</v>
      </c>
      <c r="E299" s="192" t="s">
        <v>1782</v>
      </c>
      <c r="F299" s="193" t="s">
        <v>1783</v>
      </c>
      <c r="G299" s="194" t="s">
        <v>235</v>
      </c>
      <c r="H299" s="195">
        <v>214</v>
      </c>
      <c r="I299" s="196"/>
      <c r="J299" s="197">
        <f>ROUND(I299*H299,2)</f>
        <v>0</v>
      </c>
      <c r="K299" s="193" t="s">
        <v>174</v>
      </c>
      <c r="L299" s="60"/>
      <c r="M299" s="198" t="s">
        <v>21</v>
      </c>
      <c r="N299" s="199" t="s">
        <v>42</v>
      </c>
      <c r="O299" s="41"/>
      <c r="P299" s="200">
        <f>O299*H299</f>
        <v>0</v>
      </c>
      <c r="Q299" s="200">
        <v>0</v>
      </c>
      <c r="R299" s="200">
        <f>Q299*H299</f>
        <v>0</v>
      </c>
      <c r="S299" s="200">
        <v>0</v>
      </c>
      <c r="T299" s="201">
        <f>S299*H299</f>
        <v>0</v>
      </c>
      <c r="AR299" s="23" t="s">
        <v>175</v>
      </c>
      <c r="AT299" s="23" t="s">
        <v>170</v>
      </c>
      <c r="AU299" s="23" t="s">
        <v>81</v>
      </c>
      <c r="AY299" s="23" t="s">
        <v>168</v>
      </c>
      <c r="BE299" s="202">
        <f>IF(N299="základní",J299,0)</f>
        <v>0</v>
      </c>
      <c r="BF299" s="202">
        <f>IF(N299="snížená",J299,0)</f>
        <v>0</v>
      </c>
      <c r="BG299" s="202">
        <f>IF(N299="zákl. přenesená",J299,0)</f>
        <v>0</v>
      </c>
      <c r="BH299" s="202">
        <f>IF(N299="sníž. přenesená",J299,0)</f>
        <v>0</v>
      </c>
      <c r="BI299" s="202">
        <f>IF(N299="nulová",J299,0)</f>
        <v>0</v>
      </c>
      <c r="BJ299" s="23" t="s">
        <v>79</v>
      </c>
      <c r="BK299" s="202">
        <f>ROUND(I299*H299,2)</f>
        <v>0</v>
      </c>
      <c r="BL299" s="23" t="s">
        <v>175</v>
      </c>
      <c r="BM299" s="23" t="s">
        <v>1784</v>
      </c>
    </row>
    <row r="300" spans="2:65" s="11" customFormat="1" ht="13.5">
      <c r="B300" s="206"/>
      <c r="C300" s="207"/>
      <c r="D300" s="203" t="s">
        <v>182</v>
      </c>
      <c r="E300" s="208" t="s">
        <v>21</v>
      </c>
      <c r="F300" s="209" t="s">
        <v>1785</v>
      </c>
      <c r="G300" s="207"/>
      <c r="H300" s="210">
        <v>214</v>
      </c>
      <c r="I300" s="211"/>
      <c r="J300" s="207"/>
      <c r="K300" s="207"/>
      <c r="L300" s="212"/>
      <c r="M300" s="213"/>
      <c r="N300" s="214"/>
      <c r="O300" s="214"/>
      <c r="P300" s="214"/>
      <c r="Q300" s="214"/>
      <c r="R300" s="214"/>
      <c r="S300" s="214"/>
      <c r="T300" s="215"/>
      <c r="AT300" s="216" t="s">
        <v>182</v>
      </c>
      <c r="AU300" s="216" t="s">
        <v>81</v>
      </c>
      <c r="AV300" s="11" t="s">
        <v>81</v>
      </c>
      <c r="AW300" s="11" t="s">
        <v>34</v>
      </c>
      <c r="AX300" s="11" t="s">
        <v>71</v>
      </c>
      <c r="AY300" s="216" t="s">
        <v>168</v>
      </c>
    </row>
    <row r="301" spans="2:65" s="12" customFormat="1" ht="13.5">
      <c r="B301" s="217"/>
      <c r="C301" s="218"/>
      <c r="D301" s="203" t="s">
        <v>182</v>
      </c>
      <c r="E301" s="219" t="s">
        <v>21</v>
      </c>
      <c r="F301" s="220" t="s">
        <v>184</v>
      </c>
      <c r="G301" s="218"/>
      <c r="H301" s="221">
        <v>214</v>
      </c>
      <c r="I301" s="222"/>
      <c r="J301" s="218"/>
      <c r="K301" s="218"/>
      <c r="L301" s="223"/>
      <c r="M301" s="244"/>
      <c r="N301" s="245"/>
      <c r="O301" s="245"/>
      <c r="P301" s="245"/>
      <c r="Q301" s="245"/>
      <c r="R301" s="245"/>
      <c r="S301" s="245"/>
      <c r="T301" s="246"/>
      <c r="AT301" s="227" t="s">
        <v>182</v>
      </c>
      <c r="AU301" s="227" t="s">
        <v>81</v>
      </c>
      <c r="AV301" s="12" t="s">
        <v>175</v>
      </c>
      <c r="AW301" s="12" t="s">
        <v>34</v>
      </c>
      <c r="AX301" s="12" t="s">
        <v>79</v>
      </c>
      <c r="AY301" s="227" t="s">
        <v>168</v>
      </c>
    </row>
    <row r="302" spans="2:65" s="1" customFormat="1" ht="6.95" customHeight="1">
      <c r="B302" s="55"/>
      <c r="C302" s="56"/>
      <c r="D302" s="56"/>
      <c r="E302" s="56"/>
      <c r="F302" s="56"/>
      <c r="G302" s="56"/>
      <c r="H302" s="56"/>
      <c r="I302" s="138"/>
      <c r="J302" s="56"/>
      <c r="K302" s="56"/>
      <c r="L302" s="60"/>
    </row>
  </sheetData>
  <sheetProtection algorithmName="SHA-512" hashValue="qsY9IMQ129xI3Zkxl3gCdyggmyRQPUf7wnPnqD9bL6wFCmN84LEC4z9DKlyhBYTCxI0p8Nx5ovtnnYkxfUjX6Q==" saltValue="jFOuSpEDIydMH5nf0Mmdawo/GOFS5ZDBsNV7tLudPryX/fLNTgzawec+LB9TDafO9WmTC53wlpe/HPnI295z6A==" spinCount="100000" sheet="1" objects="1" scenarios="1" formatColumns="0" formatRows="0" autoFilter="0"/>
  <autoFilter ref="C78:K301"/>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20</vt:i4>
      </vt:variant>
      <vt:variant>
        <vt:lpstr>Pojmenované oblasti</vt:lpstr>
      </vt:variant>
      <vt:variant>
        <vt:i4>39</vt:i4>
      </vt:variant>
    </vt:vector>
  </HeadingPairs>
  <TitlesOfParts>
    <vt:vector size="59" baseType="lpstr">
      <vt:lpstr>Rekapitulace stavby</vt:lpstr>
      <vt:lpstr>SO 100 - Bourací práce a ...</vt:lpstr>
      <vt:lpstr>SO 101 - Zázemí pro stánky</vt:lpstr>
      <vt:lpstr>SO 200 - Hřiště</vt:lpstr>
      <vt:lpstr>SO 300 - Otevřené sezení</vt:lpstr>
      <vt:lpstr>SO 400 - Fontána</vt:lpstr>
      <vt:lpstr>SO 500 - Ostatní vybavení</vt:lpstr>
      <vt:lpstr>SO 700 - Elektroinstalace</vt:lpstr>
      <vt:lpstr>SO 800 - Sadové úpravy</vt:lpstr>
      <vt:lpstr>TZB vně - Areálové r - TZ...</vt:lpstr>
      <vt:lpstr>TZB vně - Přeložka p - TZ...</vt:lpstr>
      <vt:lpstr>TZB vně - Přeložka v - TZ...</vt:lpstr>
      <vt:lpstr>TZB vně - Přípoj (1) - TZ...</vt:lpstr>
      <vt:lpstr>TZB vně - Přípojka k - TZ...</vt:lpstr>
      <vt:lpstr>TZB vně - Přípojky_r - TZ...</vt:lpstr>
      <vt:lpstr>TZB vnitřky_SO 0 (1) - TZ...</vt:lpstr>
      <vt:lpstr>TZB vnitřky_SO 0 (2) - TZ...</vt:lpstr>
      <vt:lpstr>TZB vnitřky_SO 01 -  - TZ...</vt:lpstr>
      <vt:lpstr>SO 900 - VRN</vt:lpstr>
      <vt:lpstr>Pokyny pro vyplnění</vt:lpstr>
      <vt:lpstr>'Rekapitulace stavby'!Názvy_tisku</vt:lpstr>
      <vt:lpstr>'SO 100 - Bourací práce a ...'!Názvy_tisku</vt:lpstr>
      <vt:lpstr>'SO 101 - Zázemí pro stánky'!Názvy_tisku</vt:lpstr>
      <vt:lpstr>'SO 200 - Hřiště'!Názvy_tisku</vt:lpstr>
      <vt:lpstr>'SO 300 - Otevřené sezení'!Názvy_tisku</vt:lpstr>
      <vt:lpstr>'SO 400 - Fontána'!Názvy_tisku</vt:lpstr>
      <vt:lpstr>'SO 500 - Ostatní vybavení'!Názvy_tisku</vt:lpstr>
      <vt:lpstr>'SO 700 - Elektroinstalace'!Názvy_tisku</vt:lpstr>
      <vt:lpstr>'SO 800 - Sadové úpravy'!Názvy_tisku</vt:lpstr>
      <vt:lpstr>'SO 900 - VRN'!Názvy_tisku</vt:lpstr>
      <vt:lpstr>'TZB vně - Areálové r - TZ...'!Názvy_tisku</vt:lpstr>
      <vt:lpstr>'TZB vně - Přeložka p - TZ...'!Názvy_tisku</vt:lpstr>
      <vt:lpstr>'TZB vně - Přeložka v - TZ...'!Názvy_tisku</vt:lpstr>
      <vt:lpstr>'TZB vně - Přípoj (1) - TZ...'!Názvy_tisku</vt:lpstr>
      <vt:lpstr>'TZB vně - Přípojka k - TZ...'!Názvy_tisku</vt:lpstr>
      <vt:lpstr>'TZB vně - Přípojky_r - TZ...'!Názvy_tisku</vt:lpstr>
      <vt:lpstr>'TZB vnitřky_SO 0 (1) - TZ...'!Názvy_tisku</vt:lpstr>
      <vt:lpstr>'TZB vnitřky_SO 0 (2) - TZ...'!Názvy_tisku</vt:lpstr>
      <vt:lpstr>'TZB vnitřky_SO 01 -  - TZ...'!Názvy_tisku</vt:lpstr>
      <vt:lpstr>'Pokyny pro vyplnění'!Oblast_tisku</vt:lpstr>
      <vt:lpstr>'Rekapitulace stavby'!Oblast_tisku</vt:lpstr>
      <vt:lpstr>'SO 100 - Bourací práce a ...'!Oblast_tisku</vt:lpstr>
      <vt:lpstr>'SO 101 - Zázemí pro stánky'!Oblast_tisku</vt:lpstr>
      <vt:lpstr>'SO 200 - Hřiště'!Oblast_tisku</vt:lpstr>
      <vt:lpstr>'SO 300 - Otevřené sezení'!Oblast_tisku</vt:lpstr>
      <vt:lpstr>'SO 400 - Fontána'!Oblast_tisku</vt:lpstr>
      <vt:lpstr>'SO 500 - Ostatní vybavení'!Oblast_tisku</vt:lpstr>
      <vt:lpstr>'SO 700 - Elektroinstalace'!Oblast_tisku</vt:lpstr>
      <vt:lpstr>'SO 800 - Sadové úpravy'!Oblast_tisku</vt:lpstr>
      <vt:lpstr>'SO 900 - VRN'!Oblast_tisku</vt:lpstr>
      <vt:lpstr>'TZB vně - Areálové r - TZ...'!Oblast_tisku</vt:lpstr>
      <vt:lpstr>'TZB vně - Přeložka p - TZ...'!Oblast_tisku</vt:lpstr>
      <vt:lpstr>'TZB vně - Přeložka v - TZ...'!Oblast_tisku</vt:lpstr>
      <vt:lpstr>'TZB vně - Přípoj (1) - TZ...'!Oblast_tisku</vt:lpstr>
      <vt:lpstr>'TZB vně - Přípojka k - TZ...'!Oblast_tisku</vt:lpstr>
      <vt:lpstr>'TZB vně - Přípojky_r - TZ...'!Oblast_tisku</vt:lpstr>
      <vt:lpstr>'TZB vnitřky_SO 0 (1) - TZ...'!Oblast_tisku</vt:lpstr>
      <vt:lpstr>'TZB vnitřky_SO 0 (2) - TZ...'!Oblast_tisku</vt:lpstr>
      <vt:lpstr>'TZB vnitřky_SO 01 -  - TZ...'!Oblast_tisku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2018-07-11T09:25:03Z</dcterms:created>
  <dcterms:modified xsi:type="dcterms:W3CDTF">2018-07-11T09:30:04Z</dcterms:modified>
</cp:coreProperties>
</file>